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4355" windowHeight="8220" firstSheet="2" activeTab="4"/>
  </bookViews>
  <sheets>
    <sheet name="SUMMARY" sheetId="13" r:id="rId1"/>
    <sheet name="Cover" sheetId="11" r:id="rId2"/>
    <sheet name="Manpower" sheetId="5" r:id="rId3"/>
    <sheet name="Revenues" sheetId="4" r:id="rId4"/>
    <sheet name="Input" sheetId="1" r:id="rId5"/>
    <sheet name="Costs" sheetId="6" r:id="rId6"/>
    <sheet name="Capex &amp; Dep" sheetId="7" r:id="rId7"/>
    <sheet name="Financial Statements" sheetId="10" r:id="rId8"/>
    <sheet name="Working Capital" sheetId="8" r:id="rId9"/>
    <sheet name="Loan Calculation" sheetId="12" r:id="rId10"/>
  </sheets>
  <externalReferences>
    <externalReference r:id="rId11"/>
    <externalReference r:id="rId12"/>
  </externalReferences>
  <definedNames>
    <definedName name="_inflation">[1]Assumptions!$C$118</definedName>
    <definedName name="day_in_year">Input!$C$168</definedName>
    <definedName name="Depreciation_T">[1]Assumptions!$C$116</definedName>
    <definedName name="payments_per_year" localSheetId="9">'Loan Calculation'!$D$9</definedName>
    <definedName name="start_date" localSheetId="9">'Loan Calculation'!$C$16</definedName>
    <definedName name="start_year">Input!$C$4</definedName>
  </definedNames>
  <calcPr calcId="145621"/>
</workbook>
</file>

<file path=xl/calcChain.xml><?xml version="1.0" encoding="utf-8"?>
<calcChain xmlns="http://schemas.openxmlformats.org/spreadsheetml/2006/main">
  <c r="D191" i="1" l="1"/>
  <c r="D190" i="1"/>
  <c r="E140" i="1"/>
  <c r="C28" i="10" l="1"/>
  <c r="C27" i="10"/>
  <c r="C26" i="10"/>
  <c r="C25" i="10"/>
  <c r="C131" i="1"/>
  <c r="R26" i="11"/>
  <c r="R31" i="11" s="1"/>
  <c r="S26" i="11" l="1"/>
  <c r="C190" i="1"/>
  <c r="C189" i="1"/>
  <c r="D189" i="1"/>
  <c r="H18" i="10"/>
  <c r="G18" i="10"/>
  <c r="F18" i="10"/>
  <c r="E18" i="10"/>
  <c r="D18" i="10"/>
  <c r="C18" i="10"/>
  <c r="S31" i="11" l="1"/>
  <c r="T26" i="11"/>
  <c r="C181" i="1"/>
  <c r="C191" i="1" s="1"/>
  <c r="T31" i="11" l="1"/>
  <c r="U26" i="11"/>
  <c r="C3" i="7"/>
  <c r="H78" i="10"/>
  <c r="H31" i="10"/>
  <c r="H55" i="10"/>
  <c r="D7" i="12"/>
  <c r="C164" i="1"/>
  <c r="D8" i="12" s="1"/>
  <c r="K7" i="12"/>
  <c r="K8" i="12"/>
  <c r="L8" i="12"/>
  <c r="M8" i="12"/>
  <c r="N8" i="12"/>
  <c r="O8" i="12"/>
  <c r="P8" i="12"/>
  <c r="K9" i="12"/>
  <c r="L9" i="12"/>
  <c r="M9" i="12"/>
  <c r="N9" i="12"/>
  <c r="O9" i="12"/>
  <c r="P9" i="12"/>
  <c r="K10" i="12"/>
  <c r="K11" i="12"/>
  <c r="L11" i="12"/>
  <c r="M11" i="12"/>
  <c r="N11" i="12"/>
  <c r="O11" i="12"/>
  <c r="P11" i="12"/>
  <c r="C16" i="12"/>
  <c r="K16" i="12"/>
  <c r="K17" i="12"/>
  <c r="L17" i="12"/>
  <c r="M17" i="12"/>
  <c r="N17" i="12"/>
  <c r="O17" i="12"/>
  <c r="P17" i="12"/>
  <c r="K18" i="12"/>
  <c r="L18" i="12"/>
  <c r="M18" i="12"/>
  <c r="N18" i="12"/>
  <c r="O18" i="12"/>
  <c r="P18" i="12"/>
  <c r="K19" i="12"/>
  <c r="K20" i="12"/>
  <c r="L20" i="12"/>
  <c r="M20" i="12"/>
  <c r="N20" i="12"/>
  <c r="O20" i="12"/>
  <c r="P20" i="12"/>
  <c r="K24" i="12"/>
  <c r="K25" i="12"/>
  <c r="L25" i="12"/>
  <c r="M25" i="12"/>
  <c r="N25" i="12"/>
  <c r="O25" i="12"/>
  <c r="P25" i="12"/>
  <c r="K26" i="12"/>
  <c r="L26" i="12"/>
  <c r="M26" i="12"/>
  <c r="N26" i="12"/>
  <c r="O26" i="12"/>
  <c r="P26" i="12"/>
  <c r="K27" i="12"/>
  <c r="K28" i="12"/>
  <c r="L28" i="12"/>
  <c r="M28" i="12"/>
  <c r="N28" i="12"/>
  <c r="O28" i="12"/>
  <c r="P28" i="12"/>
  <c r="U31" i="11" l="1"/>
  <c r="V26" i="11"/>
  <c r="C155" i="1"/>
  <c r="D6" i="12" s="1"/>
  <c r="E142" i="1"/>
  <c r="C142" i="1" s="1"/>
  <c r="C140" i="1"/>
  <c r="E139" i="1"/>
  <c r="C139" i="1" s="1"/>
  <c r="E138" i="1"/>
  <c r="C138" i="1" s="1"/>
  <c r="E137" i="1"/>
  <c r="C137" i="1" s="1"/>
  <c r="E136" i="1"/>
  <c r="C136" i="1" s="1"/>
  <c r="B73" i="1"/>
  <c r="V31" i="11" l="1"/>
  <c r="W26" i="11"/>
  <c r="W31" i="11" s="1"/>
  <c r="H7" i="12"/>
  <c r="H6" i="12" s="1"/>
  <c r="E141" i="1" s="1"/>
  <c r="C141" i="1" s="1"/>
  <c r="H16" i="12"/>
  <c r="F17" i="12" s="1"/>
  <c r="L7" i="12" s="1"/>
  <c r="B17" i="12"/>
  <c r="B83" i="1"/>
  <c r="B82" i="1"/>
  <c r="B81" i="1"/>
  <c r="B80" i="1"/>
  <c r="B79" i="1"/>
  <c r="B78" i="1"/>
  <c r="B77" i="1"/>
  <c r="B76" i="1"/>
  <c r="B75" i="1"/>
  <c r="B74" i="1"/>
  <c r="B72" i="1"/>
  <c r="C12" i="5"/>
  <c r="D12" i="5"/>
  <c r="E12" i="5"/>
  <c r="F12" i="5"/>
  <c r="G12" i="5"/>
  <c r="H12" i="5"/>
  <c r="B47" i="5"/>
  <c r="C116" i="1"/>
  <c r="C121" i="1" s="1"/>
  <c r="C17" i="12" l="1"/>
  <c r="D17" i="12"/>
  <c r="E17" i="12"/>
  <c r="L16" i="12" s="1"/>
  <c r="H17" i="12" l="1"/>
  <c r="B18" i="12" l="1"/>
  <c r="L24" i="12"/>
  <c r="C18" i="12"/>
  <c r="E13" i="11"/>
  <c r="E12" i="11"/>
  <c r="E2" i="11"/>
  <c r="F18" i="12" l="1"/>
  <c r="M7" i="12" s="1"/>
  <c r="D18" i="12"/>
  <c r="E18" i="12"/>
  <c r="M16" i="12" s="1"/>
  <c r="C67" i="10"/>
  <c r="D67" i="10" s="1"/>
  <c r="E67" i="10" s="1"/>
  <c r="F67" i="10" s="1"/>
  <c r="G67" i="10" s="1"/>
  <c r="H67" i="10" s="1"/>
  <c r="H18" i="12" l="1"/>
  <c r="D54" i="10"/>
  <c r="E54" i="10"/>
  <c r="F54" i="10"/>
  <c r="G54" i="10"/>
  <c r="H54" i="10"/>
  <c r="C54" i="10"/>
  <c r="D53" i="10"/>
  <c r="E53" i="10"/>
  <c r="F53" i="10"/>
  <c r="G53" i="10"/>
  <c r="H53" i="10"/>
  <c r="H56" i="10" s="1"/>
  <c r="B54" i="10"/>
  <c r="B53" i="10"/>
  <c r="C41" i="10"/>
  <c r="D41" i="10" s="1"/>
  <c r="E41" i="10" s="1"/>
  <c r="F41" i="10" s="1"/>
  <c r="G41" i="10" s="1"/>
  <c r="H41" i="10" s="1"/>
  <c r="C5" i="10"/>
  <c r="D5" i="10" s="1"/>
  <c r="E5" i="10" s="1"/>
  <c r="F5" i="10" s="1"/>
  <c r="G5" i="10" s="1"/>
  <c r="H5" i="10" s="1"/>
  <c r="B19" i="12" l="1"/>
  <c r="M24" i="12"/>
  <c r="C19" i="12"/>
  <c r="C4" i="8"/>
  <c r="D4" i="8" s="1"/>
  <c r="E4" i="8" s="1"/>
  <c r="F4" i="8" s="1"/>
  <c r="G4" i="8" s="1"/>
  <c r="H4" i="8" s="1"/>
  <c r="F19" i="12" l="1"/>
  <c r="N7" i="12" s="1"/>
  <c r="D19" i="12"/>
  <c r="E19" i="12"/>
  <c r="N16" i="12" s="1"/>
  <c r="H19" i="12" l="1"/>
  <c r="D121" i="1"/>
  <c r="E121" i="1"/>
  <c r="F121" i="1"/>
  <c r="G121" i="1"/>
  <c r="H121" i="1"/>
  <c r="C7" i="7"/>
  <c r="C5" i="7"/>
  <c r="D5" i="7" s="1"/>
  <c r="E5" i="7" s="1"/>
  <c r="F5" i="7" s="1"/>
  <c r="G5" i="7" s="1"/>
  <c r="H5" i="7" s="1"/>
  <c r="B20" i="12" l="1"/>
  <c r="N24" i="12"/>
  <c r="H7" i="7"/>
  <c r="H18" i="7" s="1"/>
  <c r="G7" i="7"/>
  <c r="F7" i="7"/>
  <c r="E7" i="7"/>
  <c r="D7" i="7"/>
  <c r="C13" i="7"/>
  <c r="C12" i="7" s="1"/>
  <c r="D13" i="7"/>
  <c r="E13" i="7"/>
  <c r="F13" i="7"/>
  <c r="G13" i="7"/>
  <c r="H13" i="7"/>
  <c r="C20" i="12"/>
  <c r="C49" i="10"/>
  <c r="C50" i="10" s="1"/>
  <c r="H8" i="7"/>
  <c r="C11" i="7"/>
  <c r="D11" i="7" s="1"/>
  <c r="E11" i="7" s="1"/>
  <c r="F11" i="7" s="1"/>
  <c r="G11" i="7" s="1"/>
  <c r="H11" i="7" s="1"/>
  <c r="C8" i="7"/>
  <c r="E8" i="7"/>
  <c r="G8" i="7"/>
  <c r="D8" i="7"/>
  <c r="F8" i="7"/>
  <c r="D14" i="7" l="1"/>
  <c r="D12" i="7" s="1"/>
  <c r="D22" i="10" s="1"/>
  <c r="E14" i="7"/>
  <c r="F14" i="7"/>
  <c r="G14" i="7"/>
  <c r="H14" i="7"/>
  <c r="D49" i="10"/>
  <c r="D50" i="10" s="1"/>
  <c r="E15" i="7"/>
  <c r="F15" i="7"/>
  <c r="G15" i="7"/>
  <c r="H15" i="7"/>
  <c r="E49" i="10"/>
  <c r="E50" i="10" s="1"/>
  <c r="F16" i="7"/>
  <c r="G16" i="7"/>
  <c r="H16" i="7"/>
  <c r="F49" i="10"/>
  <c r="F50" i="10" s="1"/>
  <c r="G17" i="7"/>
  <c r="H17" i="7"/>
  <c r="G49" i="10"/>
  <c r="G50" i="10" s="1"/>
  <c r="H49" i="10"/>
  <c r="H50" i="10" s="1"/>
  <c r="F20" i="12"/>
  <c r="O7" i="12" s="1"/>
  <c r="D20" i="12"/>
  <c r="E20" i="12"/>
  <c r="O16" i="12" s="1"/>
  <c r="C22" i="10"/>
  <c r="C10" i="7"/>
  <c r="H12" i="7" l="1"/>
  <c r="H22" i="10" s="1"/>
  <c r="G12" i="7"/>
  <c r="G22" i="10" s="1"/>
  <c r="F12" i="7"/>
  <c r="F22" i="10" s="1"/>
  <c r="E12" i="7"/>
  <c r="E22" i="10" s="1"/>
  <c r="H20" i="12"/>
  <c r="F44" i="10"/>
  <c r="F23" i="10"/>
  <c r="C23" i="10"/>
  <c r="C44" i="10"/>
  <c r="G44" i="10"/>
  <c r="G23" i="10"/>
  <c r="E44" i="10"/>
  <c r="E23" i="10"/>
  <c r="D44" i="10"/>
  <c r="D23" i="10"/>
  <c r="H44" i="10"/>
  <c r="H23" i="10"/>
  <c r="C19" i="7"/>
  <c r="B21" i="12" l="1"/>
  <c r="O24" i="12"/>
  <c r="C21" i="12"/>
  <c r="D10" i="7"/>
  <c r="D19" i="7" s="1"/>
  <c r="C69" i="10"/>
  <c r="D48" i="5"/>
  <c r="D52" i="5" s="1"/>
  <c r="E48" i="5"/>
  <c r="E52" i="5" s="1"/>
  <c r="F48" i="5"/>
  <c r="F52" i="5" s="1"/>
  <c r="G48" i="5"/>
  <c r="G52" i="5" s="1"/>
  <c r="H48" i="5"/>
  <c r="H52" i="5" s="1"/>
  <c r="D34" i="5"/>
  <c r="D38" i="5" s="1"/>
  <c r="E34" i="5"/>
  <c r="E38" i="5" s="1"/>
  <c r="F34" i="5"/>
  <c r="F38" i="5" s="1"/>
  <c r="G34" i="5"/>
  <c r="G38" i="5" s="1"/>
  <c r="H34" i="5"/>
  <c r="H38" i="5" s="1"/>
  <c r="E78" i="1"/>
  <c r="E82" i="1"/>
  <c r="E83" i="1"/>
  <c r="C34" i="5"/>
  <c r="C38" i="5" s="1"/>
  <c r="D16" i="5"/>
  <c r="E16" i="5"/>
  <c r="F16" i="5"/>
  <c r="G16" i="5"/>
  <c r="H16" i="5"/>
  <c r="D20" i="5"/>
  <c r="E20" i="5"/>
  <c r="F20" i="5"/>
  <c r="G20" i="5"/>
  <c r="H20" i="5"/>
  <c r="C20" i="5"/>
  <c r="C16" i="5"/>
  <c r="B33" i="5"/>
  <c r="C31" i="5"/>
  <c r="D31" i="5" s="1"/>
  <c r="E31" i="5" s="1"/>
  <c r="F31" i="5" s="1"/>
  <c r="G31" i="5" s="1"/>
  <c r="H31" i="5" s="1"/>
  <c r="B19" i="5"/>
  <c r="B15" i="5"/>
  <c r="B11" i="5"/>
  <c r="F21" i="12" l="1"/>
  <c r="P7" i="12" s="1"/>
  <c r="D21" i="12"/>
  <c r="E21" i="12" s="1"/>
  <c r="P16" i="12" s="1"/>
  <c r="H35" i="5"/>
  <c r="H36" i="5" s="1"/>
  <c r="C41" i="5"/>
  <c r="H41" i="5"/>
  <c r="F41" i="5"/>
  <c r="G41" i="5"/>
  <c r="E41" i="5"/>
  <c r="E10" i="7"/>
  <c r="E19" i="7" s="1"/>
  <c r="D69" i="10"/>
  <c r="H55" i="5"/>
  <c r="F55" i="5"/>
  <c r="C35" i="5"/>
  <c r="F35" i="5"/>
  <c r="F36" i="5" s="1"/>
  <c r="D35" i="5"/>
  <c r="D36" i="5" s="1"/>
  <c r="G35" i="5"/>
  <c r="G36" i="5" s="1"/>
  <c r="E35" i="5"/>
  <c r="E36" i="5" s="1"/>
  <c r="E42" i="5" l="1"/>
  <c r="E39" i="5"/>
  <c r="G42" i="5"/>
  <c r="G39" i="5"/>
  <c r="D42" i="5"/>
  <c r="D39" i="5"/>
  <c r="F42" i="5"/>
  <c r="F39" i="5"/>
  <c r="H42" i="5"/>
  <c r="H39" i="5"/>
  <c r="H21" i="12"/>
  <c r="G55" i="5"/>
  <c r="E55" i="5"/>
  <c r="D41" i="5"/>
  <c r="F10" i="7"/>
  <c r="F19" i="7" s="1"/>
  <c r="E69" i="10"/>
  <c r="C6" i="6"/>
  <c r="C48" i="5"/>
  <c r="C52" i="5" s="1"/>
  <c r="C55" i="5" s="1"/>
  <c r="B7" i="5"/>
  <c r="B22" i="12" l="1"/>
  <c r="P24" i="12"/>
  <c r="C22" i="12"/>
  <c r="F22" i="12" s="1"/>
  <c r="D22" i="12" s="1"/>
  <c r="E22" i="12" s="1"/>
  <c r="H22" i="12"/>
  <c r="B23" i="12" s="1"/>
  <c r="C23" i="12" s="1"/>
  <c r="F23" i="12" s="1"/>
  <c r="D23" i="12" s="1"/>
  <c r="E23" i="12" s="1"/>
  <c r="H23" i="12" s="1"/>
  <c r="B24" i="12" s="1"/>
  <c r="C24" i="12" s="1"/>
  <c r="F24" i="12" s="1"/>
  <c r="D24" i="12" s="1"/>
  <c r="E24" i="12" s="1"/>
  <c r="H24" i="12" s="1"/>
  <c r="B25" i="12" s="1"/>
  <c r="C25" i="12" s="1"/>
  <c r="F25" i="12" s="1"/>
  <c r="D25" i="12" s="1"/>
  <c r="E25" i="12" s="1"/>
  <c r="H25" i="12" s="1"/>
  <c r="B26" i="12" s="1"/>
  <c r="C26" i="12" s="1"/>
  <c r="F26" i="12" s="1"/>
  <c r="D26" i="12" s="1"/>
  <c r="E26" i="12" s="1"/>
  <c r="H26" i="12" s="1"/>
  <c r="B27" i="12" s="1"/>
  <c r="C27" i="12" s="1"/>
  <c r="F27" i="12" s="1"/>
  <c r="D27" i="12" s="1"/>
  <c r="E27" i="12" s="1"/>
  <c r="H27" i="12" s="1"/>
  <c r="B28" i="12" s="1"/>
  <c r="C12" i="6"/>
  <c r="C18" i="6"/>
  <c r="C17" i="6"/>
  <c r="C11" i="6"/>
  <c r="C10" i="6"/>
  <c r="C9" i="6"/>
  <c r="G10" i="7"/>
  <c r="G19" i="7" s="1"/>
  <c r="F69" i="10"/>
  <c r="D6" i="6"/>
  <c r="E6" i="6"/>
  <c r="C28" i="12" l="1"/>
  <c r="E12" i="6"/>
  <c r="D9" i="6"/>
  <c r="D12" i="6"/>
  <c r="E18" i="6"/>
  <c r="E17" i="6"/>
  <c r="E11" i="6"/>
  <c r="E10" i="6"/>
  <c r="E9" i="6"/>
  <c r="D18" i="6"/>
  <c r="D17" i="6"/>
  <c r="D11" i="6"/>
  <c r="D10" i="6"/>
  <c r="D55" i="5"/>
  <c r="H10" i="7"/>
  <c r="H19" i="7" s="1"/>
  <c r="H69" i="10" s="1"/>
  <c r="G69" i="10"/>
  <c r="F6" i="6"/>
  <c r="F28" i="12" l="1"/>
  <c r="L10" i="12" s="1"/>
  <c r="D28" i="12"/>
  <c r="E28" i="12" s="1"/>
  <c r="F12" i="6"/>
  <c r="F18" i="6"/>
  <c r="F17" i="6"/>
  <c r="F11" i="6"/>
  <c r="F10" i="6"/>
  <c r="F9" i="6"/>
  <c r="G6" i="6"/>
  <c r="C31" i="10" l="1"/>
  <c r="L19" i="12"/>
  <c r="C55" i="10" s="1"/>
  <c r="H28" i="12"/>
  <c r="G12" i="6"/>
  <c r="G18" i="6"/>
  <c r="G17" i="6"/>
  <c r="G11" i="6"/>
  <c r="G10" i="6"/>
  <c r="G9" i="6"/>
  <c r="H6" i="6"/>
  <c r="L27" i="12" l="1"/>
  <c r="B29" i="12"/>
  <c r="H12" i="6"/>
  <c r="H18" i="6"/>
  <c r="H17" i="6"/>
  <c r="H11" i="6"/>
  <c r="H10" i="6"/>
  <c r="H9" i="6"/>
  <c r="D8" i="5"/>
  <c r="E8" i="5"/>
  <c r="F8" i="5"/>
  <c r="G8" i="5"/>
  <c r="H8" i="5"/>
  <c r="C8" i="5"/>
  <c r="C49" i="1"/>
  <c r="D49" i="1" s="1"/>
  <c r="E49" i="1" s="1"/>
  <c r="F49" i="1" s="1"/>
  <c r="G49" i="1" s="1"/>
  <c r="H49" i="1" s="1"/>
  <c r="C45" i="5"/>
  <c r="C5" i="5"/>
  <c r="B9" i="4"/>
  <c r="B8" i="4"/>
  <c r="B7" i="4"/>
  <c r="C6" i="4"/>
  <c r="D6" i="4" s="1"/>
  <c r="E6" i="4" s="1"/>
  <c r="F6" i="4" s="1"/>
  <c r="G6" i="4" s="1"/>
  <c r="H6" i="4" s="1"/>
  <c r="C188" i="1"/>
  <c r="C183" i="1"/>
  <c r="C178" i="1"/>
  <c r="C173" i="1"/>
  <c r="C153" i="1"/>
  <c r="C109" i="1"/>
  <c r="C126" i="1" s="1"/>
  <c r="C38" i="1"/>
  <c r="C28" i="1"/>
  <c r="C22" i="1"/>
  <c r="C23" i="1" s="1"/>
  <c r="C16" i="1"/>
  <c r="C17" i="1" s="1"/>
  <c r="C10" i="1"/>
  <c r="C78" i="10" l="1"/>
  <c r="C79" i="10"/>
  <c r="C29" i="12"/>
  <c r="C18" i="1"/>
  <c r="C19" i="1"/>
  <c r="C30" i="1"/>
  <c r="C31" i="1"/>
  <c r="C29" i="1"/>
  <c r="C11" i="1"/>
  <c r="C13" i="1"/>
  <c r="C12" i="1"/>
  <c r="C8" i="4" s="1"/>
  <c r="C24" i="1"/>
  <c r="C25" i="1"/>
  <c r="C49" i="5"/>
  <c r="C36" i="5"/>
  <c r="H24" i="5"/>
  <c r="F24" i="5"/>
  <c r="D24" i="5"/>
  <c r="C24" i="5"/>
  <c r="G24" i="5"/>
  <c r="E24" i="5"/>
  <c r="D45" i="5"/>
  <c r="D5" i="5"/>
  <c r="C42" i="5" l="1"/>
  <c r="C39" i="5"/>
  <c r="F29" i="12"/>
  <c r="D29" i="12"/>
  <c r="E29" i="12" s="1"/>
  <c r="C9" i="4"/>
  <c r="C7" i="4"/>
  <c r="G59" i="5"/>
  <c r="G27" i="5"/>
  <c r="D59" i="5"/>
  <c r="D27" i="5"/>
  <c r="H59" i="5"/>
  <c r="H27" i="5"/>
  <c r="E59" i="5"/>
  <c r="E27" i="5"/>
  <c r="C59" i="5"/>
  <c r="C27" i="5"/>
  <c r="F59" i="5"/>
  <c r="F27" i="5"/>
  <c r="C22" i="6"/>
  <c r="C9" i="8" s="1"/>
  <c r="D49" i="5"/>
  <c r="E5" i="5"/>
  <c r="F5" i="5" s="1"/>
  <c r="E45" i="5"/>
  <c r="H29" i="12" l="1"/>
  <c r="B30" i="12" s="1"/>
  <c r="E49" i="5"/>
  <c r="F45" i="5"/>
  <c r="G5" i="5"/>
  <c r="C30" i="12" l="1"/>
  <c r="F49" i="5"/>
  <c r="G45" i="5"/>
  <c r="H5" i="5"/>
  <c r="F30" i="12" l="1"/>
  <c r="D30" i="12"/>
  <c r="E30" i="12" s="1"/>
  <c r="G49" i="5"/>
  <c r="H45" i="5"/>
  <c r="H30" i="12" l="1"/>
  <c r="B31" i="12" s="1"/>
  <c r="H49" i="5"/>
  <c r="C11" i="4"/>
  <c r="C73" i="10" s="1"/>
  <c r="C31" i="12" l="1"/>
  <c r="C7" i="10"/>
  <c r="C8" i="10" s="1"/>
  <c r="R27" i="11" s="1"/>
  <c r="C10" i="8"/>
  <c r="F31" i="12" l="1"/>
  <c r="D31" i="12"/>
  <c r="E31" i="12" s="1"/>
  <c r="C72" i="10"/>
  <c r="D109" i="1"/>
  <c r="E109" i="1" s="1"/>
  <c r="F109" i="1" s="1"/>
  <c r="G109" i="1" s="1"/>
  <c r="H109" i="1" s="1"/>
  <c r="D153" i="1"/>
  <c r="E153" i="1" s="1"/>
  <c r="F153" i="1" s="1"/>
  <c r="G153" i="1" s="1"/>
  <c r="H153" i="1" s="1"/>
  <c r="E74" i="1"/>
  <c r="E75" i="1"/>
  <c r="E76" i="1"/>
  <c r="E80" i="1"/>
  <c r="E81" i="1"/>
  <c r="E73" i="1"/>
  <c r="D38" i="1"/>
  <c r="E38" i="1" s="1"/>
  <c r="F38" i="1" s="1"/>
  <c r="G38" i="1" s="1"/>
  <c r="H38" i="1" s="1"/>
  <c r="D28" i="1"/>
  <c r="D22" i="1"/>
  <c r="D10" i="1"/>
  <c r="H31" i="12" l="1"/>
  <c r="B32" i="12" s="1"/>
  <c r="D11" i="1"/>
  <c r="D13" i="1"/>
  <c r="D12" i="1"/>
  <c r="D29" i="1"/>
  <c r="D31" i="1"/>
  <c r="D30" i="1"/>
  <c r="D23" i="1"/>
  <c r="D25" i="1"/>
  <c r="D24" i="1"/>
  <c r="C9" i="5"/>
  <c r="E9" i="5"/>
  <c r="D9" i="5"/>
  <c r="F9" i="5"/>
  <c r="G9" i="5"/>
  <c r="H9" i="5"/>
  <c r="C50" i="5"/>
  <c r="D50" i="5"/>
  <c r="E50" i="5"/>
  <c r="F50" i="5"/>
  <c r="G50" i="5"/>
  <c r="H50" i="5"/>
  <c r="C17" i="5"/>
  <c r="C18" i="5" s="1"/>
  <c r="E17" i="5"/>
  <c r="E18" i="5" s="1"/>
  <c r="D17" i="5"/>
  <c r="D18" i="5" s="1"/>
  <c r="F17" i="5"/>
  <c r="F18" i="5" s="1"/>
  <c r="G17" i="5"/>
  <c r="G18" i="5" s="1"/>
  <c r="H17" i="5"/>
  <c r="H18" i="5" s="1"/>
  <c r="C21" i="5"/>
  <c r="C22" i="5" s="1"/>
  <c r="E21" i="5"/>
  <c r="E22" i="5" s="1"/>
  <c r="D21" i="5"/>
  <c r="D22" i="5" s="1"/>
  <c r="F21" i="5"/>
  <c r="F22" i="5" s="1"/>
  <c r="G21" i="5"/>
  <c r="G22" i="5" s="1"/>
  <c r="H21" i="5"/>
  <c r="H22" i="5" s="1"/>
  <c r="C13" i="5"/>
  <c r="C14" i="5" s="1"/>
  <c r="E13" i="5"/>
  <c r="E14" i="5" s="1"/>
  <c r="D13" i="5"/>
  <c r="D14" i="5" s="1"/>
  <c r="F13" i="5"/>
  <c r="F14" i="5" s="1"/>
  <c r="G13" i="5"/>
  <c r="G14" i="5" s="1"/>
  <c r="H13" i="5"/>
  <c r="H14" i="5" s="1"/>
  <c r="E28" i="1"/>
  <c r="E22" i="1"/>
  <c r="E10" i="1"/>
  <c r="D16" i="1"/>
  <c r="D17" i="1" s="1"/>
  <c r="H53" i="5" l="1"/>
  <c r="H56" i="5"/>
  <c r="G53" i="5"/>
  <c r="G56" i="5"/>
  <c r="F53" i="5"/>
  <c r="F56" i="5"/>
  <c r="E53" i="5"/>
  <c r="E56" i="5"/>
  <c r="D53" i="5"/>
  <c r="D56" i="5"/>
  <c r="C53" i="5"/>
  <c r="C56" i="5"/>
  <c r="C32" i="12"/>
  <c r="F32" i="12" s="1"/>
  <c r="D32" i="12" s="1"/>
  <c r="E32" i="12" s="1"/>
  <c r="H32" i="12"/>
  <c r="B33" i="12" s="1"/>
  <c r="E12" i="1"/>
  <c r="E11" i="1"/>
  <c r="E13" i="1"/>
  <c r="E30" i="1"/>
  <c r="E29" i="1"/>
  <c r="E31" i="1"/>
  <c r="D19" i="1"/>
  <c r="D9" i="4" s="1"/>
  <c r="D18" i="1"/>
  <c r="D8" i="4" s="1"/>
  <c r="E24" i="1"/>
  <c r="E23" i="1"/>
  <c r="E25" i="1"/>
  <c r="H16" i="6"/>
  <c r="E16" i="6"/>
  <c r="D16" i="6"/>
  <c r="G16" i="6"/>
  <c r="F16" i="6"/>
  <c r="C16" i="6"/>
  <c r="C19" i="6" s="1"/>
  <c r="C17" i="10" s="1"/>
  <c r="H10" i="5"/>
  <c r="H28" i="5"/>
  <c r="F10" i="5"/>
  <c r="F25" i="5" s="1"/>
  <c r="F28" i="5"/>
  <c r="E10" i="5"/>
  <c r="E28" i="5"/>
  <c r="G10" i="5"/>
  <c r="G25" i="5" s="1"/>
  <c r="G28" i="5"/>
  <c r="D10" i="5"/>
  <c r="D28" i="5"/>
  <c r="C10" i="5"/>
  <c r="C25" i="5" s="1"/>
  <c r="C28" i="5"/>
  <c r="D22" i="6"/>
  <c r="D9" i="8" s="1"/>
  <c r="H23" i="6"/>
  <c r="F23" i="6"/>
  <c r="D23" i="6"/>
  <c r="G23" i="6"/>
  <c r="E23" i="6"/>
  <c r="C23" i="6"/>
  <c r="C24" i="6" s="1"/>
  <c r="C7" i="8" s="1"/>
  <c r="H25" i="5"/>
  <c r="E25" i="5"/>
  <c r="D25" i="5"/>
  <c r="F28" i="1"/>
  <c r="F22" i="1"/>
  <c r="E16" i="1"/>
  <c r="E17" i="1" s="1"/>
  <c r="D7" i="4"/>
  <c r="F10" i="1"/>
  <c r="C33" i="12" l="1"/>
  <c r="F33" i="12" s="1"/>
  <c r="D33" i="12" s="1"/>
  <c r="E33" i="12" s="1"/>
  <c r="H33" i="12"/>
  <c r="B34" i="12" s="1"/>
  <c r="C34" i="12" s="1"/>
  <c r="F34" i="12" s="1"/>
  <c r="D34" i="12" s="1"/>
  <c r="E34" i="12" s="1"/>
  <c r="H34" i="12" s="1"/>
  <c r="B35" i="12" s="1"/>
  <c r="C35" i="12" s="1"/>
  <c r="F35" i="12" s="1"/>
  <c r="D35" i="12" s="1"/>
  <c r="E35" i="12" s="1"/>
  <c r="H35" i="12" s="1"/>
  <c r="B36" i="12" s="1"/>
  <c r="C36" i="12" s="1"/>
  <c r="F36" i="12" s="1"/>
  <c r="D36" i="12" s="1"/>
  <c r="E36" i="12" s="1"/>
  <c r="H36" i="12" s="1"/>
  <c r="B37" i="12" s="1"/>
  <c r="C37" i="12" s="1"/>
  <c r="F37" i="12" s="1"/>
  <c r="D37" i="12" s="1"/>
  <c r="E37" i="12" s="1"/>
  <c r="H37" i="12" s="1"/>
  <c r="B38" i="12" s="1"/>
  <c r="C38" i="12" s="1"/>
  <c r="F38" i="12" s="1"/>
  <c r="D38" i="12" s="1"/>
  <c r="E38" i="12" s="1"/>
  <c r="H38" i="12" s="1"/>
  <c r="B39" i="12" s="1"/>
  <c r="C39" i="12" s="1"/>
  <c r="F39" i="12" s="1"/>
  <c r="D39" i="12" s="1"/>
  <c r="E39" i="12" s="1"/>
  <c r="H39" i="12" s="1"/>
  <c r="B40" i="12" s="1"/>
  <c r="F23" i="1"/>
  <c r="F25" i="1"/>
  <c r="F24" i="1"/>
  <c r="F11" i="1"/>
  <c r="F13" i="1"/>
  <c r="F12" i="1"/>
  <c r="E18" i="1"/>
  <c r="E7" i="4"/>
  <c r="E19" i="1"/>
  <c r="F29" i="1"/>
  <c r="F31" i="1"/>
  <c r="F30" i="1"/>
  <c r="C6" i="8"/>
  <c r="C10" i="10"/>
  <c r="C12" i="10" s="1"/>
  <c r="D8" i="6"/>
  <c r="D60" i="5"/>
  <c r="E8" i="6"/>
  <c r="E60" i="5"/>
  <c r="H8" i="6"/>
  <c r="H60" i="5"/>
  <c r="D24" i="6"/>
  <c r="D7" i="8" s="1"/>
  <c r="D11" i="4"/>
  <c r="D73" i="10" s="1"/>
  <c r="E22" i="6"/>
  <c r="E9" i="8" s="1"/>
  <c r="C8" i="6"/>
  <c r="C60" i="5"/>
  <c r="E143" i="1" s="1"/>
  <c r="C143" i="1" s="1"/>
  <c r="C144" i="1" s="1"/>
  <c r="G8" i="6"/>
  <c r="G60" i="5"/>
  <c r="F60" i="5"/>
  <c r="F8" i="6"/>
  <c r="G28" i="1"/>
  <c r="G22" i="1"/>
  <c r="F16" i="1"/>
  <c r="F17" i="1" s="1"/>
  <c r="E9" i="4"/>
  <c r="E8" i="4"/>
  <c r="G10" i="1"/>
  <c r="C146" i="1" l="1"/>
  <c r="C154" i="1" s="1"/>
  <c r="C40" i="12"/>
  <c r="G12" i="1"/>
  <c r="G11" i="1"/>
  <c r="G13" i="1"/>
  <c r="F7" i="4"/>
  <c r="F19" i="1"/>
  <c r="F18" i="1"/>
  <c r="G30" i="1"/>
  <c r="G29" i="1"/>
  <c r="G31" i="1"/>
  <c r="G24" i="1"/>
  <c r="G23" i="1"/>
  <c r="G25" i="1"/>
  <c r="D19" i="6"/>
  <c r="D17" i="10" s="1"/>
  <c r="D7" i="10"/>
  <c r="D8" i="10" s="1"/>
  <c r="S27" i="11" s="1"/>
  <c r="D10" i="8"/>
  <c r="F13" i="6"/>
  <c r="F5" i="8" s="1"/>
  <c r="C13" i="10"/>
  <c r="D10" i="10"/>
  <c r="E24" i="6"/>
  <c r="E7" i="8" s="1"/>
  <c r="F22" i="6"/>
  <c r="F9" i="8" s="1"/>
  <c r="G13" i="6"/>
  <c r="C13" i="6"/>
  <c r="H13" i="6"/>
  <c r="E13" i="6"/>
  <c r="D13" i="6"/>
  <c r="D16" i="10" s="1"/>
  <c r="E11" i="4"/>
  <c r="E73" i="10" s="1"/>
  <c r="H28" i="1"/>
  <c r="H22" i="1"/>
  <c r="G16" i="1"/>
  <c r="G17" i="1" s="1"/>
  <c r="F8" i="4"/>
  <c r="F9" i="4"/>
  <c r="H10" i="1"/>
  <c r="D83" i="10" l="1"/>
  <c r="E83" i="10"/>
  <c r="F83" i="10"/>
  <c r="G83" i="10"/>
  <c r="H83" i="10"/>
  <c r="C83" i="10"/>
  <c r="C53" i="10"/>
  <c r="C56" i="10" s="1"/>
  <c r="C16" i="10"/>
  <c r="C19" i="10" s="1"/>
  <c r="C29" i="10" s="1"/>
  <c r="C5" i="8"/>
  <c r="F40" i="12"/>
  <c r="M10" i="12" s="1"/>
  <c r="D40" i="12"/>
  <c r="E40" i="12" s="1"/>
  <c r="D72" i="10"/>
  <c r="H23" i="1"/>
  <c r="H25" i="1"/>
  <c r="H24" i="1"/>
  <c r="H11" i="1"/>
  <c r="H13" i="1"/>
  <c r="H12" i="1"/>
  <c r="G18" i="1"/>
  <c r="G19" i="1"/>
  <c r="G9" i="4" s="1"/>
  <c r="H29" i="1"/>
  <c r="H31" i="1"/>
  <c r="H30" i="1"/>
  <c r="D12" i="10"/>
  <c r="D19" i="10" s="1"/>
  <c r="D6" i="8"/>
  <c r="E19" i="6"/>
  <c r="E17" i="10" s="1"/>
  <c r="E7" i="10"/>
  <c r="E8" i="10" s="1"/>
  <c r="T27" i="11" s="1"/>
  <c r="E10" i="8"/>
  <c r="F16" i="10"/>
  <c r="C20" i="10"/>
  <c r="E5" i="8"/>
  <c r="E16" i="10"/>
  <c r="H5" i="8"/>
  <c r="H16" i="10"/>
  <c r="G5" i="8"/>
  <c r="G16" i="10"/>
  <c r="D13" i="10"/>
  <c r="E10" i="10"/>
  <c r="C26" i="6"/>
  <c r="C8" i="8"/>
  <c r="C12" i="8" s="1"/>
  <c r="D26" i="6"/>
  <c r="D5" i="8"/>
  <c r="D8" i="8" s="1"/>
  <c r="D12" i="8" s="1"/>
  <c r="G22" i="6"/>
  <c r="G9" i="8" s="1"/>
  <c r="F24" i="6"/>
  <c r="F7" i="8" s="1"/>
  <c r="F11" i="4"/>
  <c r="F73" i="10" s="1"/>
  <c r="H16" i="1"/>
  <c r="H17" i="1" s="1"/>
  <c r="G7" i="4"/>
  <c r="G8" i="4"/>
  <c r="C32" i="10" l="1"/>
  <c r="C35" i="10"/>
  <c r="R28" i="11" s="1"/>
  <c r="D31" i="10"/>
  <c r="M19" i="12"/>
  <c r="D55" i="10" s="1"/>
  <c r="H40" i="12"/>
  <c r="E72" i="10"/>
  <c r="E26" i="6"/>
  <c r="H19" i="1"/>
  <c r="H9" i="4" s="1"/>
  <c r="H18" i="1"/>
  <c r="H8" i="4" s="1"/>
  <c r="E12" i="10"/>
  <c r="E19" i="10" s="1"/>
  <c r="E6" i="8"/>
  <c r="E8" i="8"/>
  <c r="F19" i="6"/>
  <c r="F17" i="10" s="1"/>
  <c r="F7" i="10"/>
  <c r="F8" i="10" s="1"/>
  <c r="U27" i="11" s="1"/>
  <c r="F10" i="8"/>
  <c r="C15" i="8"/>
  <c r="C77" i="10"/>
  <c r="E13" i="10"/>
  <c r="D29" i="10"/>
  <c r="D20" i="10"/>
  <c r="F10" i="10"/>
  <c r="D15" i="8"/>
  <c r="D77" i="10"/>
  <c r="C30" i="10"/>
  <c r="F26" i="6"/>
  <c r="G24" i="6"/>
  <c r="G7" i="8" s="1"/>
  <c r="H22" i="6"/>
  <c r="H9" i="8" s="1"/>
  <c r="G11" i="4"/>
  <c r="G73" i="10" s="1"/>
  <c r="H7" i="4"/>
  <c r="D32" i="10" l="1"/>
  <c r="D35" i="10"/>
  <c r="S28" i="11" s="1"/>
  <c r="M27" i="12"/>
  <c r="B41" i="12"/>
  <c r="F72" i="10"/>
  <c r="E12" i="8"/>
  <c r="E15" i="8" s="1"/>
  <c r="C13" i="8"/>
  <c r="C45" i="10" s="1"/>
  <c r="E77" i="10"/>
  <c r="F6" i="8"/>
  <c r="C84" i="10"/>
  <c r="F12" i="10"/>
  <c r="F19" i="10" s="1"/>
  <c r="G19" i="6"/>
  <c r="G17" i="10" s="1"/>
  <c r="G7" i="10"/>
  <c r="G8" i="10" s="1"/>
  <c r="V27" i="11" s="1"/>
  <c r="G10" i="8"/>
  <c r="E13" i="8"/>
  <c r="E45" i="10" s="1"/>
  <c r="D13" i="8"/>
  <c r="D45" i="10" s="1"/>
  <c r="F8" i="8"/>
  <c r="F77" i="10" s="1"/>
  <c r="G10" i="10"/>
  <c r="F13" i="10"/>
  <c r="D30" i="10"/>
  <c r="E20" i="10"/>
  <c r="E29" i="10"/>
  <c r="G6" i="8"/>
  <c r="H24" i="6"/>
  <c r="H7" i="8" s="1"/>
  <c r="H11" i="4"/>
  <c r="H73" i="10" s="1"/>
  <c r="C88" i="10" l="1"/>
  <c r="R33" i="11"/>
  <c r="D78" i="10"/>
  <c r="D56" i="10"/>
  <c r="C41" i="12"/>
  <c r="G72" i="10"/>
  <c r="F12" i="8"/>
  <c r="C43" i="10"/>
  <c r="C46" i="10" s="1"/>
  <c r="G12" i="10"/>
  <c r="G19" i="10" s="1"/>
  <c r="G26" i="6"/>
  <c r="C36" i="10"/>
  <c r="D84" i="10"/>
  <c r="H19" i="6"/>
  <c r="H17" i="10" s="1"/>
  <c r="H7" i="10"/>
  <c r="H8" i="10" s="1"/>
  <c r="W27" i="11" s="1"/>
  <c r="H10" i="8"/>
  <c r="G8" i="8"/>
  <c r="G77" i="10" s="1"/>
  <c r="E30" i="10"/>
  <c r="H10" i="10"/>
  <c r="F20" i="10"/>
  <c r="F29" i="10"/>
  <c r="H26" i="6"/>
  <c r="D88" i="10" l="1"/>
  <c r="S33" i="11"/>
  <c r="D79" i="10"/>
  <c r="F41" i="12"/>
  <c r="D41" i="12"/>
  <c r="E41" i="12" s="1"/>
  <c r="H41" i="12" s="1"/>
  <c r="B42" i="12" s="1"/>
  <c r="H72" i="10"/>
  <c r="G12" i="8"/>
  <c r="H12" i="10"/>
  <c r="H19" i="10" s="1"/>
  <c r="G13" i="10"/>
  <c r="D43" i="10"/>
  <c r="D46" i="10" s="1"/>
  <c r="F13" i="8"/>
  <c r="F45" i="10" s="1"/>
  <c r="F15" i="8"/>
  <c r="H6" i="8"/>
  <c r="D36" i="10"/>
  <c r="G15" i="8"/>
  <c r="H8" i="8"/>
  <c r="H77" i="10" s="1"/>
  <c r="G13" i="8"/>
  <c r="G45" i="10" s="1"/>
  <c r="G20" i="10"/>
  <c r="G29" i="10"/>
  <c r="F30" i="10"/>
  <c r="H13" i="10"/>
  <c r="C58" i="10" l="1"/>
  <c r="C62" i="10" s="1"/>
  <c r="R32" i="11" s="1"/>
  <c r="R29" i="11"/>
  <c r="D61" i="10"/>
  <c r="C71" i="10"/>
  <c r="C76" i="10"/>
  <c r="C75" i="10" s="1"/>
  <c r="C42" i="12"/>
  <c r="C89" i="10"/>
  <c r="H12" i="8"/>
  <c r="H15" i="8"/>
  <c r="C70" i="10"/>
  <c r="C87" i="10" s="1"/>
  <c r="H29" i="10"/>
  <c r="H20" i="10"/>
  <c r="G30" i="10"/>
  <c r="D58" i="10" l="1"/>
  <c r="D62" i="10" s="1"/>
  <c r="S32" i="11" s="1"/>
  <c r="S29" i="11"/>
  <c r="H32" i="10"/>
  <c r="H35" i="10"/>
  <c r="W28" i="11" s="1"/>
  <c r="D76" i="10"/>
  <c r="D75" i="10" s="1"/>
  <c r="D71" i="10"/>
  <c r="F42" i="12"/>
  <c r="D42" i="12"/>
  <c r="E42" i="12" s="1"/>
  <c r="H42" i="12" s="1"/>
  <c r="B43" i="12" s="1"/>
  <c r="D70" i="10"/>
  <c r="D87" i="10" s="1"/>
  <c r="D89" i="10"/>
  <c r="E61" i="10"/>
  <c r="H13" i="8"/>
  <c r="H45" i="10" s="1"/>
  <c r="H30" i="10"/>
  <c r="C43" i="12" l="1"/>
  <c r="H43" i="10"/>
  <c r="H46" i="10" s="1"/>
  <c r="F43" i="12" l="1"/>
  <c r="D43" i="12"/>
  <c r="E43" i="12" s="1"/>
  <c r="H43" i="12" s="1"/>
  <c r="B44" i="12" s="1"/>
  <c r="H36" i="10"/>
  <c r="H58" i="10" l="1"/>
  <c r="W29" i="11"/>
  <c r="C44" i="12"/>
  <c r="F44" i="12" s="1"/>
  <c r="D44" i="12" s="1"/>
  <c r="E44" i="12" s="1"/>
  <c r="H44" i="12"/>
  <c r="B45" i="12" s="1"/>
  <c r="C45" i="12" l="1"/>
  <c r="F45" i="12" s="1"/>
  <c r="D45" i="12" s="1"/>
  <c r="E45" i="12" s="1"/>
  <c r="H45" i="12"/>
  <c r="B46" i="12" s="1"/>
  <c r="C46" i="12" s="1"/>
  <c r="F46" i="12" s="1"/>
  <c r="D46" i="12" s="1"/>
  <c r="E46" i="12" s="1"/>
  <c r="H46" i="12" s="1"/>
  <c r="B47" i="12" s="1"/>
  <c r="C47" i="12" s="1"/>
  <c r="F47" i="12" s="1"/>
  <c r="D47" i="12" s="1"/>
  <c r="E47" i="12" s="1"/>
  <c r="H47" i="12" s="1"/>
  <c r="B48" i="12" s="1"/>
  <c r="C48" i="12" s="1"/>
  <c r="F48" i="12" s="1"/>
  <c r="D48" i="12" s="1"/>
  <c r="E48" i="12" s="1"/>
  <c r="H48" i="12" s="1"/>
  <c r="B49" i="12" s="1"/>
  <c r="C49" i="12" s="1"/>
  <c r="F49" i="12" s="1"/>
  <c r="D49" i="12" s="1"/>
  <c r="E49" i="12" s="1"/>
  <c r="H49" i="12" s="1"/>
  <c r="B50" i="12" s="1"/>
  <c r="C50" i="12" s="1"/>
  <c r="F50" i="12" s="1"/>
  <c r="D50" i="12" s="1"/>
  <c r="E50" i="12" s="1"/>
  <c r="H50" i="12" s="1"/>
  <c r="B51" i="12" s="1"/>
  <c r="C51" i="12" s="1"/>
  <c r="F51" i="12" s="1"/>
  <c r="D51" i="12" s="1"/>
  <c r="E51" i="12" s="1"/>
  <c r="H51" i="12" s="1"/>
  <c r="B52" i="12" s="1"/>
  <c r="C52" i="12"/>
  <c r="F52" i="12" l="1"/>
  <c r="N10" i="12" s="1"/>
  <c r="E31" i="10" l="1"/>
  <c r="E32" i="10" s="1"/>
  <c r="E35" i="10" s="1"/>
  <c r="T28" i="11" s="1"/>
  <c r="D52" i="12"/>
  <c r="E52" i="12" s="1"/>
  <c r="E84" i="10" l="1"/>
  <c r="E43" i="10"/>
  <c r="E36" i="10"/>
  <c r="N19" i="12"/>
  <c r="E55" i="10" s="1"/>
  <c r="H52" i="12"/>
  <c r="E46" i="10" l="1"/>
  <c r="T29" i="11" s="1"/>
  <c r="E88" i="10"/>
  <c r="T33" i="11"/>
  <c r="N27" i="12"/>
  <c r="B53" i="12"/>
  <c r="E78" i="10" l="1"/>
  <c r="E56" i="10"/>
  <c r="E58" i="10" s="1"/>
  <c r="E62" i="10" s="1"/>
  <c r="T32" i="11" s="1"/>
  <c r="C53" i="12"/>
  <c r="E79" i="10" l="1"/>
  <c r="E71" i="10"/>
  <c r="E76" i="10"/>
  <c r="E75" i="10" s="1"/>
  <c r="F61" i="10"/>
  <c r="F53" i="12"/>
  <c r="E70" i="10" l="1"/>
  <c r="E87" i="10" s="1"/>
  <c r="E89" i="10"/>
  <c r="D53" i="12"/>
  <c r="E53" i="12" s="1"/>
  <c r="H53" i="12" l="1"/>
  <c r="B54" i="12" s="1"/>
  <c r="C54" i="12" l="1"/>
  <c r="F54" i="12" l="1"/>
  <c r="D54" i="12" l="1"/>
  <c r="E54" i="12" s="1"/>
  <c r="H54" i="12" l="1"/>
  <c r="B55" i="12" s="1"/>
  <c r="C55" i="12" l="1"/>
  <c r="F55" i="12" l="1"/>
  <c r="D55" i="12" l="1"/>
  <c r="E55" i="12" s="1"/>
  <c r="H55" i="12" l="1"/>
  <c r="B56" i="12" s="1"/>
  <c r="C56" i="12" l="1"/>
  <c r="F56" i="12" l="1"/>
  <c r="D56" i="12" s="1"/>
  <c r="E56" i="12" s="1"/>
  <c r="H56" i="12" l="1"/>
  <c r="B57" i="12" s="1"/>
  <c r="C57" i="12" l="1"/>
  <c r="F57" i="12" l="1"/>
  <c r="D57" i="12" s="1"/>
  <c r="E57" i="12" s="1"/>
  <c r="H57" i="12" l="1"/>
  <c r="B58" i="12" s="1"/>
  <c r="C58" i="12" l="1"/>
  <c r="F58" i="12" l="1"/>
  <c r="D58" i="12" s="1"/>
  <c r="E58" i="12" s="1"/>
  <c r="H58" i="12" s="1"/>
  <c r="B59" i="12" s="1"/>
  <c r="C59" i="12" l="1"/>
  <c r="F59" i="12" l="1"/>
  <c r="D59" i="12" s="1"/>
  <c r="E59" i="12" s="1"/>
  <c r="H59" i="12" s="1"/>
  <c r="B60" i="12" s="1"/>
  <c r="C60" i="12" l="1"/>
  <c r="F60" i="12" l="1"/>
  <c r="D60" i="12" s="1"/>
  <c r="E60" i="12" s="1"/>
  <c r="H60" i="12" s="1"/>
  <c r="B61" i="12" s="1"/>
  <c r="C61" i="12" l="1"/>
  <c r="F61" i="12" l="1"/>
  <c r="D61" i="12" s="1"/>
  <c r="E61" i="12" s="1"/>
  <c r="H61" i="12" s="1"/>
  <c r="B62" i="12" s="1"/>
  <c r="C62" i="12" l="1"/>
  <c r="F62" i="12" l="1"/>
  <c r="D62" i="12" s="1"/>
  <c r="E62" i="12" s="1"/>
  <c r="H62" i="12" s="1"/>
  <c r="B63" i="12" s="1"/>
  <c r="C63" i="12" l="1"/>
  <c r="F63" i="12" l="1"/>
  <c r="D63" i="12" s="1"/>
  <c r="E63" i="12" s="1"/>
  <c r="H63" i="12" s="1"/>
  <c r="B64" i="12" s="1"/>
  <c r="C64" i="12" l="1"/>
  <c r="B65" i="12"/>
  <c r="C65" i="12" l="1"/>
  <c r="H65" i="12"/>
  <c r="B66" i="12"/>
  <c r="F64" i="12"/>
  <c r="O10" i="12" s="1"/>
  <c r="F31" i="10" l="1"/>
  <c r="F32" i="10" s="1"/>
  <c r="F35" i="10" s="1"/>
  <c r="U28" i="11" s="1"/>
  <c r="D64" i="12"/>
  <c r="E64" i="12" s="1"/>
  <c r="C66" i="12"/>
  <c r="H66" i="12"/>
  <c r="B67" i="12"/>
  <c r="D65" i="12"/>
  <c r="E65" i="12"/>
  <c r="F65" i="12"/>
  <c r="F84" i="10" l="1"/>
  <c r="F36" i="10"/>
  <c r="F43" i="10"/>
  <c r="C67" i="12"/>
  <c r="H67" i="12"/>
  <c r="B68" i="12"/>
  <c r="D66" i="12"/>
  <c r="E66" i="12"/>
  <c r="F66" i="12"/>
  <c r="O19" i="12"/>
  <c r="F55" i="10" s="1"/>
  <c r="H64" i="12"/>
  <c r="O27" i="12" s="1"/>
  <c r="F46" i="10" l="1"/>
  <c r="U29" i="11" s="1"/>
  <c r="F88" i="10"/>
  <c r="U33" i="11"/>
  <c r="F78" i="10"/>
  <c r="C68" i="12"/>
  <c r="H68" i="12"/>
  <c r="B69" i="12"/>
  <c r="D67" i="12"/>
  <c r="E67" i="12"/>
  <c r="F67" i="12"/>
  <c r="F56" i="10" l="1"/>
  <c r="F58" i="10" s="1"/>
  <c r="F62" i="10" s="1"/>
  <c r="U32" i="11" s="1"/>
  <c r="C69" i="12"/>
  <c r="H69" i="12"/>
  <c r="B70" i="12"/>
  <c r="D68" i="12"/>
  <c r="E68" i="12"/>
  <c r="F68" i="12"/>
  <c r="F79" i="10" l="1"/>
  <c r="G61" i="10"/>
  <c r="F76" i="10"/>
  <c r="F75" i="10" s="1"/>
  <c r="F71" i="10"/>
  <c r="C70" i="12"/>
  <c r="H70" i="12"/>
  <c r="B71" i="12"/>
  <c r="D69" i="12"/>
  <c r="E69" i="12"/>
  <c r="F69" i="12"/>
  <c r="F89" i="10" l="1"/>
  <c r="F70" i="10"/>
  <c r="F87" i="10" s="1"/>
  <c r="C71" i="12"/>
  <c r="H71" i="12"/>
  <c r="B72" i="12"/>
  <c r="D70" i="12"/>
  <c r="E70" i="12"/>
  <c r="F70" i="12"/>
  <c r="C72" i="12" l="1"/>
  <c r="H72" i="12"/>
  <c r="B73" i="12"/>
  <c r="D71" i="12"/>
  <c r="E71" i="12"/>
  <c r="F71" i="12"/>
  <c r="C73" i="12" l="1"/>
  <c r="H73" i="12"/>
  <c r="B74" i="12"/>
  <c r="D72" i="12"/>
  <c r="E72" i="12"/>
  <c r="F72" i="12"/>
  <c r="C74" i="12" l="1"/>
  <c r="H74" i="12"/>
  <c r="B75" i="12"/>
  <c r="D73" i="12"/>
  <c r="E73" i="12"/>
  <c r="F73" i="12"/>
  <c r="C75" i="12" l="1"/>
  <c r="H75" i="12"/>
  <c r="B76" i="12"/>
  <c r="D74" i="12"/>
  <c r="E74" i="12"/>
  <c r="F74" i="12"/>
  <c r="C76" i="12" l="1"/>
  <c r="H76" i="12"/>
  <c r="P27" i="12" s="1"/>
  <c r="B77" i="12"/>
  <c r="D75" i="12"/>
  <c r="E75" i="12"/>
  <c r="F75" i="12"/>
  <c r="G78" i="10" l="1"/>
  <c r="C77" i="12"/>
  <c r="H77" i="12"/>
  <c r="B78" i="12"/>
  <c r="D76" i="12"/>
  <c r="E76" i="12"/>
  <c r="P19" i="12" s="1"/>
  <c r="F76" i="12"/>
  <c r="P10" i="12" s="1"/>
  <c r="G31" i="10" l="1"/>
  <c r="G32" i="10" s="1"/>
  <c r="G35" i="10" s="1"/>
  <c r="V28" i="11" s="1"/>
  <c r="G55" i="10"/>
  <c r="C78" i="12"/>
  <c r="H78" i="12"/>
  <c r="B79" i="12"/>
  <c r="D77" i="12"/>
  <c r="E77" i="12"/>
  <c r="F77" i="12"/>
  <c r="G84" i="10" l="1"/>
  <c r="V33" i="11" s="1"/>
  <c r="G36" i="10"/>
  <c r="G43" i="10"/>
  <c r="G56" i="10"/>
  <c r="C79" i="12"/>
  <c r="H79" i="12"/>
  <c r="B80" i="12"/>
  <c r="D78" i="12"/>
  <c r="E78" i="12"/>
  <c r="F78" i="12"/>
  <c r="G46" i="10" l="1"/>
  <c r="G58" i="10" s="1"/>
  <c r="G62" i="10" s="1"/>
  <c r="G88" i="10"/>
  <c r="H84" i="10"/>
  <c r="H79" i="10"/>
  <c r="G79" i="10"/>
  <c r="C80" i="12"/>
  <c r="H80" i="12"/>
  <c r="B81" i="12"/>
  <c r="D79" i="12"/>
  <c r="E79" i="12"/>
  <c r="F79" i="12"/>
  <c r="V32" i="11" l="1"/>
  <c r="H61" i="10"/>
  <c r="H62" i="10" s="1"/>
  <c r="W32" i="11" s="1"/>
  <c r="G71" i="10"/>
  <c r="G76" i="10"/>
  <c r="G75" i="10" s="1"/>
  <c r="V29" i="11"/>
  <c r="H88" i="10"/>
  <c r="W33" i="11"/>
  <c r="G89" i="10"/>
  <c r="G70" i="10"/>
  <c r="G87" i="10" s="1"/>
  <c r="H76" i="10"/>
  <c r="H75" i="10" s="1"/>
  <c r="H71" i="10"/>
  <c r="C81" i="12"/>
  <c r="H81" i="12"/>
  <c r="B82" i="12"/>
  <c r="D80" i="12"/>
  <c r="E80" i="12"/>
  <c r="F80" i="12"/>
  <c r="H89" i="10" l="1"/>
  <c r="H70" i="10"/>
  <c r="H87" i="10" s="1"/>
  <c r="C82" i="12"/>
  <c r="H82" i="12"/>
  <c r="B83" i="12"/>
  <c r="D81" i="12"/>
  <c r="E81" i="12"/>
  <c r="F81" i="12"/>
  <c r="C83" i="12" l="1"/>
  <c r="H83" i="12"/>
  <c r="B84" i="12"/>
  <c r="D82" i="12"/>
  <c r="E82" i="12"/>
  <c r="F82" i="12"/>
  <c r="C84" i="12" l="1"/>
  <c r="H84" i="12"/>
  <c r="B85" i="12"/>
  <c r="D83" i="12"/>
  <c r="E83" i="12"/>
  <c r="F83" i="12"/>
  <c r="C85" i="12" l="1"/>
  <c r="H85" i="12"/>
  <c r="B86" i="12"/>
  <c r="D84" i="12"/>
  <c r="E84" i="12"/>
  <c r="F84" i="12"/>
  <c r="C86" i="12" l="1"/>
  <c r="H86" i="12"/>
  <c r="B87" i="12"/>
  <c r="D85" i="12"/>
  <c r="E85" i="12"/>
  <c r="F85" i="12"/>
  <c r="C87" i="12" l="1"/>
  <c r="H87" i="12"/>
  <c r="B88" i="12"/>
  <c r="D86" i="12"/>
  <c r="E86" i="12"/>
  <c r="F86" i="12"/>
  <c r="C88" i="12" l="1"/>
  <c r="H88" i="12"/>
  <c r="B89" i="12"/>
  <c r="D87" i="12"/>
  <c r="E87" i="12"/>
  <c r="F87" i="12"/>
  <c r="C89" i="12" l="1"/>
  <c r="H89" i="12"/>
  <c r="B90" i="12"/>
  <c r="D88" i="12"/>
  <c r="E88" i="12"/>
  <c r="F88" i="12"/>
  <c r="C90" i="12" l="1"/>
  <c r="H90" i="12"/>
  <c r="B91" i="12"/>
  <c r="D89" i="12"/>
  <c r="E89" i="12"/>
  <c r="F89" i="12"/>
  <c r="C91" i="12" l="1"/>
  <c r="H91" i="12"/>
  <c r="B92" i="12"/>
  <c r="D90" i="12"/>
  <c r="E90" i="12"/>
  <c r="F90" i="12"/>
  <c r="C92" i="12" l="1"/>
  <c r="H92" i="12"/>
  <c r="B93" i="12"/>
  <c r="D91" i="12"/>
  <c r="E91" i="12"/>
  <c r="F91" i="12"/>
  <c r="C93" i="12" l="1"/>
  <c r="H93" i="12"/>
  <c r="B94" i="12"/>
  <c r="D92" i="12"/>
  <c r="E92" i="12"/>
  <c r="F92" i="12"/>
  <c r="C94" i="12" l="1"/>
  <c r="H94" i="12"/>
  <c r="B95" i="12"/>
  <c r="D93" i="12"/>
  <c r="E93" i="12"/>
  <c r="F93" i="12"/>
  <c r="C95" i="12" l="1"/>
  <c r="H95" i="12"/>
  <c r="B96" i="12"/>
  <c r="D94" i="12"/>
  <c r="E94" i="12"/>
  <c r="F94" i="12"/>
  <c r="C96" i="12" l="1"/>
  <c r="H96" i="12"/>
  <c r="B97" i="12"/>
  <c r="D95" i="12"/>
  <c r="E95" i="12"/>
  <c r="F95" i="12"/>
  <c r="C97" i="12" l="1"/>
  <c r="H97" i="12"/>
  <c r="B98" i="12"/>
  <c r="D96" i="12"/>
  <c r="E96" i="12"/>
  <c r="F96" i="12"/>
  <c r="C98" i="12" l="1"/>
  <c r="H98" i="12"/>
  <c r="B99" i="12"/>
  <c r="D97" i="12"/>
  <c r="E97" i="12"/>
  <c r="F97" i="12"/>
  <c r="C99" i="12" l="1"/>
  <c r="H99" i="12"/>
  <c r="B100" i="12"/>
  <c r="D98" i="12"/>
  <c r="E98" i="12"/>
  <c r="F98" i="12"/>
  <c r="C100" i="12" l="1"/>
  <c r="H100" i="12"/>
  <c r="B101" i="12"/>
  <c r="D99" i="12"/>
  <c r="E99" i="12"/>
  <c r="F99" i="12"/>
  <c r="C101" i="12" l="1"/>
  <c r="H101" i="12"/>
  <c r="B102" i="12"/>
  <c r="D100" i="12"/>
  <c r="E100" i="12"/>
  <c r="F100" i="12"/>
  <c r="C102" i="12" l="1"/>
  <c r="H102" i="12"/>
  <c r="B103" i="12"/>
  <c r="D101" i="12"/>
  <c r="E101" i="12"/>
  <c r="F101" i="12"/>
  <c r="C103" i="12" l="1"/>
  <c r="H103" i="12"/>
  <c r="B104" i="12"/>
  <c r="D102" i="12"/>
  <c r="E102" i="12"/>
  <c r="F102" i="12"/>
  <c r="C104" i="12" l="1"/>
  <c r="H104" i="12"/>
  <c r="B105" i="12"/>
  <c r="D103" i="12"/>
  <c r="E103" i="12"/>
  <c r="F103" i="12"/>
  <c r="C105" i="12" l="1"/>
  <c r="H105" i="12"/>
  <c r="B106" i="12"/>
  <c r="D104" i="12"/>
  <c r="E104" i="12"/>
  <c r="F104" i="12"/>
  <c r="C106" i="12" l="1"/>
  <c r="H106" i="12"/>
  <c r="B107" i="12"/>
  <c r="D105" i="12"/>
  <c r="E105" i="12"/>
  <c r="F105" i="12"/>
  <c r="C107" i="12" l="1"/>
  <c r="H107" i="12"/>
  <c r="B108" i="12"/>
  <c r="D106" i="12"/>
  <c r="E106" i="12"/>
  <c r="F106" i="12"/>
  <c r="C108" i="12" l="1"/>
  <c r="H108" i="12"/>
  <c r="B109" i="12"/>
  <c r="D107" i="12"/>
  <c r="E107" i="12"/>
  <c r="F107" i="12"/>
  <c r="C109" i="12" l="1"/>
  <c r="H109" i="12"/>
  <c r="B110" i="12"/>
  <c r="D108" i="12"/>
  <c r="E108" i="12"/>
  <c r="F108" i="12"/>
  <c r="C110" i="12" l="1"/>
  <c r="H110" i="12"/>
  <c r="B111" i="12"/>
  <c r="D109" i="12"/>
  <c r="E109" i="12"/>
  <c r="F109" i="12"/>
  <c r="C111" i="12" l="1"/>
  <c r="H111" i="12"/>
  <c r="B112" i="12"/>
  <c r="D110" i="12"/>
  <c r="E110" i="12"/>
  <c r="F110" i="12"/>
  <c r="C112" i="12" l="1"/>
  <c r="H112" i="12"/>
  <c r="B113" i="12"/>
  <c r="D111" i="12"/>
  <c r="E111" i="12"/>
  <c r="F111" i="12"/>
  <c r="C113" i="12" l="1"/>
  <c r="H113" i="12"/>
  <c r="B114" i="12"/>
  <c r="D112" i="12"/>
  <c r="E112" i="12"/>
  <c r="F112" i="12"/>
  <c r="C114" i="12" l="1"/>
  <c r="H114" i="12"/>
  <c r="B115" i="12"/>
  <c r="D113" i="12"/>
  <c r="E113" i="12"/>
  <c r="F113" i="12"/>
  <c r="C115" i="12" l="1"/>
  <c r="H115" i="12"/>
  <c r="B116" i="12"/>
  <c r="D114" i="12"/>
  <c r="E114" i="12"/>
  <c r="F114" i="12"/>
  <c r="C116" i="12" l="1"/>
  <c r="H116" i="12"/>
  <c r="B117" i="12"/>
  <c r="D115" i="12"/>
  <c r="E115" i="12"/>
  <c r="F115" i="12"/>
  <c r="C117" i="12" l="1"/>
  <c r="H117" i="12"/>
  <c r="B118" i="12"/>
  <c r="D116" i="12"/>
  <c r="E116" i="12"/>
  <c r="F116" i="12"/>
  <c r="C118" i="12" l="1"/>
  <c r="H118" i="12"/>
  <c r="B119" i="12"/>
  <c r="D117" i="12"/>
  <c r="E117" i="12"/>
  <c r="F117" i="12"/>
  <c r="C119" i="12" l="1"/>
  <c r="H119" i="12"/>
  <c r="B120" i="12"/>
  <c r="D118" i="12"/>
  <c r="E118" i="12"/>
  <c r="F118" i="12"/>
  <c r="C120" i="12" l="1"/>
  <c r="H120" i="12"/>
  <c r="B121" i="12"/>
  <c r="D119" i="12"/>
  <c r="E119" i="12"/>
  <c r="F119" i="12"/>
  <c r="C121" i="12" l="1"/>
  <c r="H121" i="12"/>
  <c r="B122" i="12"/>
  <c r="D120" i="12"/>
  <c r="E120" i="12"/>
  <c r="F120" i="12"/>
  <c r="C122" i="12" l="1"/>
  <c r="H122" i="12"/>
  <c r="B123" i="12"/>
  <c r="D121" i="12"/>
  <c r="E121" i="12"/>
  <c r="F121" i="12"/>
  <c r="C123" i="12" l="1"/>
  <c r="H123" i="12"/>
  <c r="B124" i="12"/>
  <c r="D122" i="12"/>
  <c r="E122" i="12"/>
  <c r="F122" i="12"/>
  <c r="C124" i="12" l="1"/>
  <c r="H124" i="12"/>
  <c r="B125" i="12"/>
  <c r="D123" i="12"/>
  <c r="E123" i="12"/>
  <c r="F123" i="12"/>
  <c r="C125" i="12" l="1"/>
  <c r="H125" i="12"/>
  <c r="B126" i="12"/>
  <c r="D124" i="12"/>
  <c r="E124" i="12"/>
  <c r="F124" i="12"/>
  <c r="C126" i="12" l="1"/>
  <c r="H126" i="12"/>
  <c r="B127" i="12"/>
  <c r="D125" i="12"/>
  <c r="E125" i="12"/>
  <c r="F125" i="12"/>
  <c r="C127" i="12" l="1"/>
  <c r="H127" i="12"/>
  <c r="B128" i="12"/>
  <c r="D126" i="12"/>
  <c r="E126" i="12"/>
  <c r="F126" i="12"/>
  <c r="C128" i="12" l="1"/>
  <c r="H128" i="12"/>
  <c r="B129" i="12"/>
  <c r="D127" i="12"/>
  <c r="E127" i="12"/>
  <c r="F127" i="12"/>
  <c r="C129" i="12" l="1"/>
  <c r="H129" i="12"/>
  <c r="B130" i="12"/>
  <c r="D128" i="12"/>
  <c r="E128" i="12"/>
  <c r="F128" i="12"/>
  <c r="C130" i="12" l="1"/>
  <c r="H130" i="12"/>
  <c r="B131" i="12"/>
  <c r="D129" i="12"/>
  <c r="E129" i="12"/>
  <c r="F129" i="12"/>
  <c r="C131" i="12" l="1"/>
  <c r="H131" i="12"/>
  <c r="B132" i="12"/>
  <c r="D130" i="12"/>
  <c r="E130" i="12"/>
  <c r="F130" i="12"/>
  <c r="C132" i="12" l="1"/>
  <c r="H132" i="12"/>
  <c r="B133" i="12"/>
  <c r="D131" i="12"/>
  <c r="E131" i="12"/>
  <c r="F131" i="12"/>
  <c r="C133" i="12" l="1"/>
  <c r="H133" i="12"/>
  <c r="B134" i="12"/>
  <c r="D132" i="12"/>
  <c r="E132" i="12"/>
  <c r="F132" i="12"/>
  <c r="C134" i="12" l="1"/>
  <c r="H134" i="12"/>
  <c r="B135" i="12"/>
  <c r="D133" i="12"/>
  <c r="E133" i="12"/>
  <c r="F133" i="12"/>
  <c r="C135" i="12" l="1"/>
  <c r="H135" i="12"/>
  <c r="B136" i="12"/>
  <c r="D134" i="12"/>
  <c r="E134" i="12"/>
  <c r="F134" i="12"/>
  <c r="C136" i="12" l="1"/>
  <c r="H136" i="12"/>
  <c r="B137" i="12"/>
  <c r="D135" i="12"/>
  <c r="E135" i="12"/>
  <c r="F135" i="12"/>
  <c r="C137" i="12" l="1"/>
  <c r="H137" i="12"/>
  <c r="B138" i="12"/>
  <c r="D136" i="12"/>
  <c r="E136" i="12"/>
  <c r="F136" i="12"/>
  <c r="C138" i="12" l="1"/>
  <c r="H138" i="12"/>
  <c r="B139" i="12"/>
  <c r="D137" i="12"/>
  <c r="E137" i="12"/>
  <c r="F137" i="12"/>
  <c r="C139" i="12" l="1"/>
  <c r="H139" i="12"/>
  <c r="B140" i="12"/>
  <c r="D138" i="12"/>
  <c r="E138" i="12"/>
  <c r="F138" i="12"/>
  <c r="C140" i="12" l="1"/>
  <c r="H140" i="12"/>
  <c r="B141" i="12"/>
  <c r="D139" i="12"/>
  <c r="E139" i="12"/>
  <c r="F139" i="12"/>
  <c r="C141" i="12" l="1"/>
  <c r="H141" i="12"/>
  <c r="B142" i="12"/>
  <c r="D140" i="12"/>
  <c r="E140" i="12"/>
  <c r="F140" i="12"/>
  <c r="C142" i="12" l="1"/>
  <c r="H142" i="12"/>
  <c r="B143" i="12"/>
  <c r="D141" i="12"/>
  <c r="E141" i="12"/>
  <c r="F141" i="12"/>
  <c r="C143" i="12" l="1"/>
  <c r="H143" i="12"/>
  <c r="B144" i="12"/>
  <c r="D142" i="12"/>
  <c r="E142" i="12"/>
  <c r="F142" i="12"/>
  <c r="C144" i="12" l="1"/>
  <c r="H144" i="12"/>
  <c r="B145" i="12"/>
  <c r="D143" i="12"/>
  <c r="E143" i="12"/>
  <c r="F143" i="12"/>
  <c r="C145" i="12" l="1"/>
  <c r="H145" i="12"/>
  <c r="B146" i="12"/>
  <c r="D144" i="12"/>
  <c r="E144" i="12"/>
  <c r="F144" i="12"/>
  <c r="C146" i="12" l="1"/>
  <c r="H146" i="12"/>
  <c r="B147" i="12"/>
  <c r="D145" i="12"/>
  <c r="E145" i="12"/>
  <c r="F145" i="12"/>
  <c r="C147" i="12" l="1"/>
  <c r="H147" i="12"/>
  <c r="B148" i="12"/>
  <c r="D146" i="12"/>
  <c r="E146" i="12"/>
  <c r="F146" i="12"/>
  <c r="C148" i="12" l="1"/>
  <c r="H148" i="12"/>
  <c r="B149" i="12"/>
  <c r="D147" i="12"/>
  <c r="E147" i="12"/>
  <c r="F147" i="12"/>
  <c r="C149" i="12" l="1"/>
  <c r="H149" i="12"/>
  <c r="B150" i="12"/>
  <c r="D148" i="12"/>
  <c r="E148" i="12"/>
  <c r="F148" i="12"/>
  <c r="C150" i="12" l="1"/>
  <c r="H150" i="12"/>
  <c r="B151" i="12"/>
  <c r="D149" i="12"/>
  <c r="E149" i="12"/>
  <c r="F149" i="12"/>
  <c r="C151" i="12" l="1"/>
  <c r="H151" i="12"/>
  <c r="B152" i="12"/>
  <c r="D150" i="12"/>
  <c r="E150" i="12"/>
  <c r="F150" i="12"/>
  <c r="C152" i="12" l="1"/>
  <c r="H152" i="12"/>
  <c r="B153" i="12"/>
  <c r="D151" i="12"/>
  <c r="E151" i="12"/>
  <c r="F151" i="12"/>
  <c r="C153" i="12" l="1"/>
  <c r="H153" i="12"/>
  <c r="B154" i="12"/>
  <c r="D152" i="12"/>
  <c r="E152" i="12"/>
  <c r="F152" i="12"/>
  <c r="C154" i="12" l="1"/>
  <c r="H154" i="12"/>
  <c r="B155" i="12"/>
  <c r="D153" i="12"/>
  <c r="E153" i="12"/>
  <c r="F153" i="12"/>
  <c r="C155" i="12" l="1"/>
  <c r="H155" i="12"/>
  <c r="B156" i="12"/>
  <c r="D154" i="12"/>
  <c r="E154" i="12"/>
  <c r="F154" i="12"/>
  <c r="C156" i="12" l="1"/>
  <c r="H156" i="12"/>
  <c r="B157" i="12"/>
  <c r="D155" i="12"/>
  <c r="E155" i="12"/>
  <c r="F155" i="12"/>
  <c r="C157" i="12" l="1"/>
  <c r="H157" i="12"/>
  <c r="B158" i="12"/>
  <c r="D156" i="12"/>
  <c r="E156" i="12"/>
  <c r="F156" i="12"/>
  <c r="C158" i="12" l="1"/>
  <c r="H158" i="12"/>
  <c r="B159" i="12"/>
  <c r="D157" i="12"/>
  <c r="E157" i="12"/>
  <c r="F157" i="12"/>
  <c r="C159" i="12" l="1"/>
  <c r="H159" i="12"/>
  <c r="B160" i="12"/>
  <c r="D158" i="12"/>
  <c r="E158" i="12"/>
  <c r="F158" i="12"/>
  <c r="C160" i="12" l="1"/>
  <c r="H160" i="12"/>
  <c r="B161" i="12"/>
  <c r="D159" i="12"/>
  <c r="E159" i="12"/>
  <c r="F159" i="12"/>
  <c r="C161" i="12" l="1"/>
  <c r="H161" i="12"/>
  <c r="B162" i="12"/>
  <c r="D160" i="12"/>
  <c r="E160" i="12"/>
  <c r="F160" i="12"/>
  <c r="C162" i="12" l="1"/>
  <c r="H162" i="12"/>
  <c r="B163" i="12"/>
  <c r="D161" i="12"/>
  <c r="E161" i="12"/>
  <c r="F161" i="12"/>
  <c r="C163" i="12" l="1"/>
  <c r="H163" i="12"/>
  <c r="B164" i="12"/>
  <c r="D162" i="12"/>
  <c r="E162" i="12"/>
  <c r="F162" i="12"/>
  <c r="C164" i="12" l="1"/>
  <c r="H164" i="12"/>
  <c r="B165" i="12"/>
  <c r="D163" i="12"/>
  <c r="E163" i="12"/>
  <c r="F163" i="12"/>
  <c r="C165" i="12" l="1"/>
  <c r="H165" i="12"/>
  <c r="B166" i="12"/>
  <c r="D164" i="12"/>
  <c r="E164" i="12"/>
  <c r="F164" i="12"/>
  <c r="C166" i="12" l="1"/>
  <c r="H166" i="12"/>
  <c r="B167" i="12"/>
  <c r="D165" i="12"/>
  <c r="E165" i="12"/>
  <c r="F165" i="12"/>
  <c r="C167" i="12" l="1"/>
  <c r="H167" i="12"/>
  <c r="B168" i="12"/>
  <c r="D166" i="12"/>
  <c r="E166" i="12"/>
  <c r="F166" i="12"/>
  <c r="C168" i="12" l="1"/>
  <c r="H168" i="12"/>
  <c r="B169" i="12"/>
  <c r="D167" i="12"/>
  <c r="E167" i="12"/>
  <c r="F167" i="12"/>
  <c r="C169" i="12" l="1"/>
  <c r="H169" i="12"/>
  <c r="B170" i="12"/>
  <c r="D168" i="12"/>
  <c r="E168" i="12"/>
  <c r="F168" i="12"/>
  <c r="C170" i="12" l="1"/>
  <c r="H170" i="12"/>
  <c r="B171" i="12"/>
  <c r="D169" i="12"/>
  <c r="E169" i="12"/>
  <c r="F169" i="12"/>
  <c r="C171" i="12" l="1"/>
  <c r="H171" i="12"/>
  <c r="B172" i="12"/>
  <c r="D170" i="12"/>
  <c r="E170" i="12"/>
  <c r="F170" i="12"/>
  <c r="C172" i="12" l="1"/>
  <c r="H172" i="12"/>
  <c r="B173" i="12"/>
  <c r="D171" i="12"/>
  <c r="E171" i="12"/>
  <c r="F171" i="12"/>
  <c r="C173" i="12" l="1"/>
  <c r="H173" i="12"/>
  <c r="B174" i="12"/>
  <c r="D172" i="12"/>
  <c r="E172" i="12"/>
  <c r="F172" i="12"/>
  <c r="C174" i="12" l="1"/>
  <c r="H174" i="12"/>
  <c r="B175" i="12"/>
  <c r="D173" i="12"/>
  <c r="E173" i="12"/>
  <c r="F173" i="12"/>
  <c r="C175" i="12" l="1"/>
  <c r="H175" i="12"/>
  <c r="B176" i="12"/>
  <c r="D174" i="12"/>
  <c r="E174" i="12"/>
  <c r="F174" i="12"/>
  <c r="C176" i="12" l="1"/>
  <c r="H176" i="12"/>
  <c r="B177" i="12"/>
  <c r="D175" i="12"/>
  <c r="E175" i="12"/>
  <c r="F175" i="12"/>
  <c r="C177" i="12" l="1"/>
  <c r="H177" i="12"/>
  <c r="B178" i="12"/>
  <c r="D176" i="12"/>
  <c r="E176" i="12"/>
  <c r="F176" i="12"/>
  <c r="C178" i="12" l="1"/>
  <c r="H178" i="12"/>
  <c r="B179" i="12"/>
  <c r="D177" i="12"/>
  <c r="E177" i="12"/>
  <c r="F177" i="12"/>
  <c r="C179" i="12" l="1"/>
  <c r="H179" i="12"/>
  <c r="B180" i="12"/>
  <c r="D178" i="12"/>
  <c r="E178" i="12"/>
  <c r="F178" i="12"/>
  <c r="C180" i="12" l="1"/>
  <c r="H180" i="12"/>
  <c r="B181" i="12"/>
  <c r="D179" i="12"/>
  <c r="E179" i="12"/>
  <c r="F179" i="12"/>
  <c r="C181" i="12" l="1"/>
  <c r="H181" i="12"/>
  <c r="B182" i="12"/>
  <c r="D180" i="12"/>
  <c r="E180" i="12"/>
  <c r="F180" i="12"/>
  <c r="C182" i="12" l="1"/>
  <c r="H182" i="12"/>
  <c r="B183" i="12"/>
  <c r="D181" i="12"/>
  <c r="E181" i="12"/>
  <c r="F181" i="12"/>
  <c r="C183" i="12" l="1"/>
  <c r="H183" i="12"/>
  <c r="B184" i="12"/>
  <c r="D182" i="12"/>
  <c r="E182" i="12"/>
  <c r="F182" i="12"/>
  <c r="C184" i="12" l="1"/>
  <c r="H184" i="12"/>
  <c r="B185" i="12"/>
  <c r="D183" i="12"/>
  <c r="E183" i="12"/>
  <c r="F183" i="12"/>
  <c r="C185" i="12" l="1"/>
  <c r="H185" i="12"/>
  <c r="B186" i="12"/>
  <c r="D184" i="12"/>
  <c r="E184" i="12"/>
  <c r="F184" i="12"/>
  <c r="C186" i="12" l="1"/>
  <c r="H186" i="12"/>
  <c r="B187" i="12"/>
  <c r="D185" i="12"/>
  <c r="E185" i="12"/>
  <c r="F185" i="12"/>
  <c r="C187" i="12" l="1"/>
  <c r="H187" i="12"/>
  <c r="B188" i="12"/>
  <c r="D186" i="12"/>
  <c r="E186" i="12"/>
  <c r="F186" i="12"/>
  <c r="C188" i="12" l="1"/>
  <c r="H188" i="12"/>
  <c r="B189" i="12"/>
  <c r="D187" i="12"/>
  <c r="E187" i="12"/>
  <c r="F187" i="12"/>
  <c r="C189" i="12" l="1"/>
  <c r="H189" i="12"/>
  <c r="B190" i="12"/>
  <c r="D188" i="12"/>
  <c r="E188" i="12"/>
  <c r="F188" i="12"/>
  <c r="C190" i="12" l="1"/>
  <c r="H190" i="12"/>
  <c r="B191" i="12"/>
  <c r="D189" i="12"/>
  <c r="E189" i="12"/>
  <c r="F189" i="12"/>
  <c r="C191" i="12" l="1"/>
  <c r="H191" i="12"/>
  <c r="B192" i="12"/>
  <c r="D190" i="12"/>
  <c r="E190" i="12"/>
  <c r="F190" i="12"/>
  <c r="C192" i="12" l="1"/>
  <c r="H192" i="12"/>
  <c r="B193" i="12"/>
  <c r="D191" i="12"/>
  <c r="E191" i="12"/>
  <c r="F191" i="12"/>
  <c r="C193" i="12" l="1"/>
  <c r="H193" i="12"/>
  <c r="B194" i="12"/>
  <c r="D192" i="12"/>
  <c r="E192" i="12"/>
  <c r="F192" i="12"/>
  <c r="C194" i="12" l="1"/>
  <c r="H194" i="12"/>
  <c r="B195" i="12"/>
  <c r="D193" i="12"/>
  <c r="E193" i="12"/>
  <c r="F193" i="12"/>
  <c r="C195" i="12" l="1"/>
  <c r="H195" i="12"/>
  <c r="B196" i="12"/>
  <c r="D194" i="12"/>
  <c r="E194" i="12"/>
  <c r="F194" i="12"/>
  <c r="C196" i="12" l="1"/>
  <c r="H196" i="12"/>
  <c r="B197" i="12"/>
  <c r="D195" i="12"/>
  <c r="E195" i="12"/>
  <c r="F195" i="12"/>
  <c r="C197" i="12" l="1"/>
  <c r="H197" i="12"/>
  <c r="B198" i="12"/>
  <c r="D196" i="12"/>
  <c r="E196" i="12"/>
  <c r="F196" i="12"/>
  <c r="C198" i="12" l="1"/>
  <c r="H198" i="12"/>
  <c r="B199" i="12"/>
  <c r="D197" i="12"/>
  <c r="E197" i="12"/>
  <c r="F197" i="12"/>
  <c r="C199" i="12" l="1"/>
  <c r="H199" i="12"/>
  <c r="B200" i="12"/>
  <c r="D198" i="12"/>
  <c r="E198" i="12"/>
  <c r="F198" i="12"/>
  <c r="C200" i="12" l="1"/>
  <c r="H200" i="12"/>
  <c r="B201" i="12"/>
  <c r="D199" i="12"/>
  <c r="E199" i="12"/>
  <c r="F199" i="12"/>
  <c r="C201" i="12" l="1"/>
  <c r="H201" i="12"/>
  <c r="B202" i="12"/>
  <c r="D200" i="12"/>
  <c r="E200" i="12"/>
  <c r="F200" i="12"/>
  <c r="C202" i="12" l="1"/>
  <c r="H202" i="12"/>
  <c r="B203" i="12"/>
  <c r="D201" i="12"/>
  <c r="E201" i="12"/>
  <c r="F201" i="12"/>
  <c r="C203" i="12" l="1"/>
  <c r="H203" i="12"/>
  <c r="B204" i="12"/>
  <c r="D202" i="12"/>
  <c r="E202" i="12"/>
  <c r="F202" i="12"/>
  <c r="C204" i="12" l="1"/>
  <c r="H204" i="12"/>
  <c r="B205" i="12"/>
  <c r="D203" i="12"/>
  <c r="E203" i="12"/>
  <c r="F203" i="12"/>
  <c r="C205" i="12" l="1"/>
  <c r="H205" i="12"/>
  <c r="B206" i="12"/>
  <c r="D204" i="12"/>
  <c r="E204" i="12"/>
  <c r="F204" i="12"/>
  <c r="C206" i="12" l="1"/>
  <c r="H206" i="12"/>
  <c r="B207" i="12"/>
  <c r="D205" i="12"/>
  <c r="E205" i="12"/>
  <c r="F205" i="12"/>
  <c r="C207" i="12" l="1"/>
  <c r="H207" i="12"/>
  <c r="B208" i="12"/>
  <c r="D206" i="12"/>
  <c r="E206" i="12"/>
  <c r="F206" i="12"/>
  <c r="C208" i="12" l="1"/>
  <c r="H208" i="12"/>
  <c r="B209" i="12"/>
  <c r="D207" i="12"/>
  <c r="E207" i="12"/>
  <c r="F207" i="12"/>
  <c r="C209" i="12" l="1"/>
  <c r="H209" i="12"/>
  <c r="B210" i="12"/>
  <c r="D208" i="12"/>
  <c r="E208" i="12"/>
  <c r="F208" i="12"/>
  <c r="C210" i="12" l="1"/>
  <c r="H210" i="12"/>
  <c r="B211" i="12"/>
  <c r="D209" i="12"/>
  <c r="E209" i="12"/>
  <c r="F209" i="12"/>
  <c r="C211" i="12" l="1"/>
  <c r="H211" i="12"/>
  <c r="B212" i="12"/>
  <c r="D210" i="12"/>
  <c r="E210" i="12"/>
  <c r="F210" i="12"/>
  <c r="C212" i="12" l="1"/>
  <c r="H212" i="12"/>
  <c r="B213" i="12"/>
  <c r="D211" i="12"/>
  <c r="E211" i="12"/>
  <c r="F211" i="12"/>
  <c r="C213" i="12" l="1"/>
  <c r="H213" i="12"/>
  <c r="B214" i="12"/>
  <c r="D212" i="12"/>
  <c r="E212" i="12"/>
  <c r="F212" i="12"/>
  <c r="C214" i="12" l="1"/>
  <c r="H214" i="12"/>
  <c r="B215" i="12"/>
  <c r="D213" i="12"/>
  <c r="E213" i="12"/>
  <c r="F213" i="12"/>
  <c r="C215" i="12" l="1"/>
  <c r="H215" i="12"/>
  <c r="B216" i="12"/>
  <c r="D214" i="12"/>
  <c r="E214" i="12"/>
  <c r="F214" i="12"/>
  <c r="C216" i="12" l="1"/>
  <c r="H216" i="12"/>
  <c r="B217" i="12"/>
  <c r="D215" i="12"/>
  <c r="E215" i="12"/>
  <c r="F215" i="12"/>
  <c r="C217" i="12" l="1"/>
  <c r="H217" i="12"/>
  <c r="B218" i="12"/>
  <c r="D216" i="12"/>
  <c r="E216" i="12"/>
  <c r="F216" i="12"/>
  <c r="C218" i="12" l="1"/>
  <c r="H218" i="12"/>
  <c r="B219" i="12"/>
  <c r="D217" i="12"/>
  <c r="E217" i="12"/>
  <c r="F217" i="12"/>
  <c r="C219" i="12" l="1"/>
  <c r="H219" i="12"/>
  <c r="B220" i="12"/>
  <c r="D218" i="12"/>
  <c r="E218" i="12"/>
  <c r="F218" i="12"/>
  <c r="C220" i="12" l="1"/>
  <c r="H220" i="12"/>
  <c r="B221" i="12"/>
  <c r="D219" i="12"/>
  <c r="E219" i="12"/>
  <c r="F219" i="12"/>
  <c r="C221" i="12" l="1"/>
  <c r="H221" i="12"/>
  <c r="B222" i="12"/>
  <c r="D220" i="12"/>
  <c r="E220" i="12"/>
  <c r="F220" i="12"/>
  <c r="C222" i="12" l="1"/>
  <c r="H222" i="12"/>
  <c r="B223" i="12"/>
  <c r="D221" i="12"/>
  <c r="E221" i="12"/>
  <c r="F221" i="12"/>
  <c r="C223" i="12" l="1"/>
  <c r="H223" i="12"/>
  <c r="B224" i="12"/>
  <c r="D222" i="12"/>
  <c r="E222" i="12"/>
  <c r="F222" i="12"/>
  <c r="C224" i="12" l="1"/>
  <c r="H224" i="12"/>
  <c r="B225" i="12"/>
  <c r="D223" i="12"/>
  <c r="E223" i="12"/>
  <c r="F223" i="12"/>
  <c r="C225" i="12" l="1"/>
  <c r="H225" i="12"/>
  <c r="B226" i="12"/>
  <c r="D224" i="12"/>
  <c r="E224" i="12"/>
  <c r="F224" i="12"/>
  <c r="C226" i="12" l="1"/>
  <c r="H226" i="12"/>
  <c r="B227" i="12"/>
  <c r="D225" i="12"/>
  <c r="E225" i="12"/>
  <c r="F225" i="12"/>
  <c r="C227" i="12" l="1"/>
  <c r="H227" i="12"/>
  <c r="B228" i="12"/>
  <c r="D226" i="12"/>
  <c r="E226" i="12"/>
  <c r="F226" i="12"/>
  <c r="C228" i="12" l="1"/>
  <c r="H228" i="12"/>
  <c r="B229" i="12"/>
  <c r="D227" i="12"/>
  <c r="E227" i="12"/>
  <c r="F227" i="12"/>
  <c r="C229" i="12" l="1"/>
  <c r="H229" i="12"/>
  <c r="B230" i="12"/>
  <c r="D228" i="12"/>
  <c r="E228" i="12"/>
  <c r="F228" i="12"/>
  <c r="C230" i="12" l="1"/>
  <c r="H230" i="12"/>
  <c r="B231" i="12"/>
  <c r="D229" i="12"/>
  <c r="E229" i="12"/>
  <c r="F229" i="12"/>
  <c r="C231" i="12" l="1"/>
  <c r="H231" i="12"/>
  <c r="B232" i="12"/>
  <c r="D230" i="12"/>
  <c r="E230" i="12"/>
  <c r="F230" i="12"/>
  <c r="C232" i="12" l="1"/>
  <c r="H232" i="12"/>
  <c r="B233" i="12"/>
  <c r="D231" i="12"/>
  <c r="E231" i="12"/>
  <c r="F231" i="12"/>
  <c r="C233" i="12" l="1"/>
  <c r="H233" i="12"/>
  <c r="B234" i="12"/>
  <c r="D232" i="12"/>
  <c r="E232" i="12"/>
  <c r="F232" i="12"/>
  <c r="C234" i="12" l="1"/>
  <c r="H234" i="12"/>
  <c r="B235" i="12"/>
  <c r="D233" i="12"/>
  <c r="E233" i="12"/>
  <c r="F233" i="12"/>
  <c r="C235" i="12" l="1"/>
  <c r="H235" i="12"/>
  <c r="B236" i="12"/>
  <c r="D234" i="12"/>
  <c r="E234" i="12"/>
  <c r="F234" i="12"/>
  <c r="C236" i="12" l="1"/>
  <c r="H236" i="12"/>
  <c r="B237" i="12"/>
  <c r="D235" i="12"/>
  <c r="E235" i="12"/>
  <c r="F235" i="12"/>
  <c r="C237" i="12" l="1"/>
  <c r="H237" i="12"/>
  <c r="B238" i="12"/>
  <c r="D236" i="12"/>
  <c r="E236" i="12"/>
  <c r="F236" i="12"/>
  <c r="C238" i="12" l="1"/>
  <c r="H238" i="12"/>
  <c r="B239" i="12"/>
  <c r="D237" i="12"/>
  <c r="E237" i="12"/>
  <c r="F237" i="12"/>
  <c r="C239" i="12" l="1"/>
  <c r="H239" i="12"/>
  <c r="B240" i="12"/>
  <c r="D238" i="12"/>
  <c r="E238" i="12"/>
  <c r="F238" i="12"/>
  <c r="C240" i="12" l="1"/>
  <c r="H240" i="12"/>
  <c r="B241" i="12"/>
  <c r="D239" i="12"/>
  <c r="E239" i="12"/>
  <c r="F239" i="12"/>
  <c r="C241" i="12" l="1"/>
  <c r="H241" i="12"/>
  <c r="B242" i="12"/>
  <c r="D240" i="12"/>
  <c r="E240" i="12"/>
  <c r="F240" i="12"/>
  <c r="C242" i="12" l="1"/>
  <c r="H242" i="12"/>
  <c r="B243" i="12"/>
  <c r="D241" i="12"/>
  <c r="E241" i="12"/>
  <c r="F241" i="12"/>
  <c r="C243" i="12" l="1"/>
  <c r="H243" i="12"/>
  <c r="B244" i="12"/>
  <c r="D242" i="12"/>
  <c r="E242" i="12"/>
  <c r="F242" i="12"/>
  <c r="C244" i="12" l="1"/>
  <c r="H244" i="12"/>
  <c r="B245" i="12"/>
  <c r="D243" i="12"/>
  <c r="E243" i="12"/>
  <c r="F243" i="12"/>
  <c r="C245" i="12" l="1"/>
  <c r="H245" i="12"/>
  <c r="B246" i="12"/>
  <c r="D244" i="12"/>
  <c r="E244" i="12"/>
  <c r="F244" i="12"/>
  <c r="C246" i="12" l="1"/>
  <c r="H246" i="12"/>
  <c r="B247" i="12"/>
  <c r="D245" i="12"/>
  <c r="E245" i="12"/>
  <c r="F245" i="12"/>
  <c r="C247" i="12" l="1"/>
  <c r="H247" i="12"/>
  <c r="B248" i="12"/>
  <c r="D246" i="12"/>
  <c r="E246" i="12"/>
  <c r="F246" i="12"/>
  <c r="C248" i="12" l="1"/>
  <c r="H248" i="12"/>
  <c r="B249" i="12"/>
  <c r="D247" i="12"/>
  <c r="E247" i="12"/>
  <c r="F247" i="12"/>
  <c r="C249" i="12" l="1"/>
  <c r="H249" i="12"/>
  <c r="B250" i="12"/>
  <c r="D248" i="12"/>
  <c r="E248" i="12"/>
  <c r="F248" i="12"/>
  <c r="C250" i="12" l="1"/>
  <c r="H250" i="12"/>
  <c r="B251" i="12"/>
  <c r="D249" i="12"/>
  <c r="E249" i="12"/>
  <c r="F249" i="12"/>
  <c r="C251" i="12" l="1"/>
  <c r="H251" i="12"/>
  <c r="B252" i="12"/>
  <c r="D250" i="12"/>
  <c r="E250" i="12"/>
  <c r="F250" i="12"/>
  <c r="C252" i="12" l="1"/>
  <c r="H252" i="12"/>
  <c r="B253" i="12"/>
  <c r="D251" i="12"/>
  <c r="E251" i="12"/>
  <c r="F251" i="12"/>
  <c r="C253" i="12" l="1"/>
  <c r="H253" i="12"/>
  <c r="B254" i="12"/>
  <c r="D252" i="12"/>
  <c r="E252" i="12"/>
  <c r="F252" i="12"/>
  <c r="C254" i="12" l="1"/>
  <c r="H254" i="12"/>
  <c r="B255" i="12"/>
  <c r="D253" i="12"/>
  <c r="E253" i="12"/>
  <c r="F253" i="12"/>
  <c r="C255" i="12" l="1"/>
  <c r="H255" i="12"/>
  <c r="B256" i="12"/>
  <c r="D254" i="12"/>
  <c r="E254" i="12"/>
  <c r="F254" i="12"/>
  <c r="C256" i="12" l="1"/>
  <c r="H256" i="12"/>
  <c r="B257" i="12"/>
  <c r="D255" i="12"/>
  <c r="E255" i="12"/>
  <c r="F255" i="12"/>
  <c r="C257" i="12" l="1"/>
  <c r="H257" i="12"/>
  <c r="B258" i="12"/>
  <c r="D256" i="12"/>
  <c r="E256" i="12"/>
  <c r="F256" i="12"/>
  <c r="C258" i="12" l="1"/>
  <c r="H258" i="12"/>
  <c r="B259" i="12"/>
  <c r="D257" i="12"/>
  <c r="E257" i="12"/>
  <c r="F257" i="12"/>
  <c r="C259" i="12" l="1"/>
  <c r="H259" i="12"/>
  <c r="B260" i="12"/>
  <c r="D258" i="12"/>
  <c r="E258" i="12"/>
  <c r="F258" i="12"/>
  <c r="C260" i="12" l="1"/>
  <c r="H260" i="12"/>
  <c r="B261" i="12"/>
  <c r="D259" i="12"/>
  <c r="E259" i="12"/>
  <c r="F259" i="12"/>
  <c r="C261" i="12" l="1"/>
  <c r="H261" i="12"/>
  <c r="B262" i="12"/>
  <c r="D260" i="12"/>
  <c r="E260" i="12"/>
  <c r="F260" i="12"/>
  <c r="C262" i="12" l="1"/>
  <c r="H262" i="12"/>
  <c r="B263" i="12"/>
  <c r="D261" i="12"/>
  <c r="E261" i="12"/>
  <c r="F261" i="12"/>
  <c r="C263" i="12" l="1"/>
  <c r="H263" i="12"/>
  <c r="B264" i="12"/>
  <c r="D262" i="12"/>
  <c r="E262" i="12"/>
  <c r="F262" i="12"/>
  <c r="C264" i="12" l="1"/>
  <c r="H264" i="12"/>
  <c r="B265" i="12"/>
  <c r="D263" i="12"/>
  <c r="E263" i="12"/>
  <c r="F263" i="12"/>
  <c r="C265" i="12" l="1"/>
  <c r="H265" i="12"/>
  <c r="B266" i="12"/>
  <c r="D264" i="12"/>
  <c r="E264" i="12"/>
  <c r="F264" i="12"/>
  <c r="C266" i="12" l="1"/>
  <c r="H266" i="12"/>
  <c r="B267" i="12"/>
  <c r="D265" i="12"/>
  <c r="E265" i="12"/>
  <c r="F265" i="12"/>
  <c r="C267" i="12" l="1"/>
  <c r="H267" i="12"/>
  <c r="B268" i="12"/>
  <c r="D266" i="12"/>
  <c r="E266" i="12"/>
  <c r="F266" i="12"/>
  <c r="C268" i="12" l="1"/>
  <c r="H268" i="12"/>
  <c r="B269" i="12"/>
  <c r="D267" i="12"/>
  <c r="E267" i="12"/>
  <c r="F267" i="12"/>
  <c r="C269" i="12" l="1"/>
  <c r="H269" i="12"/>
  <c r="B270" i="12"/>
  <c r="D268" i="12"/>
  <c r="E268" i="12"/>
  <c r="F268" i="12"/>
  <c r="C270" i="12" l="1"/>
  <c r="H270" i="12"/>
  <c r="B271" i="12"/>
  <c r="D269" i="12"/>
  <c r="E269" i="12"/>
  <c r="F269" i="12"/>
  <c r="C271" i="12" l="1"/>
  <c r="H271" i="12"/>
  <c r="B272" i="12"/>
  <c r="D270" i="12"/>
  <c r="E270" i="12"/>
  <c r="F270" i="12"/>
  <c r="C272" i="12" l="1"/>
  <c r="H272" i="12"/>
  <c r="B273" i="12"/>
  <c r="D271" i="12"/>
  <c r="E271" i="12"/>
  <c r="F271" i="12"/>
  <c r="C273" i="12" l="1"/>
  <c r="H273" i="12"/>
  <c r="B274" i="12"/>
  <c r="D272" i="12"/>
  <c r="E272" i="12"/>
  <c r="F272" i="12"/>
  <c r="C274" i="12" l="1"/>
  <c r="H274" i="12"/>
  <c r="B275" i="12"/>
  <c r="D273" i="12"/>
  <c r="E273" i="12"/>
  <c r="F273" i="12"/>
  <c r="C275" i="12" l="1"/>
  <c r="H275" i="12"/>
  <c r="B276" i="12"/>
  <c r="D274" i="12"/>
  <c r="E274" i="12"/>
  <c r="F274" i="12"/>
  <c r="C276" i="12" l="1"/>
  <c r="H276" i="12"/>
  <c r="B277" i="12"/>
  <c r="D275" i="12"/>
  <c r="E275" i="12"/>
  <c r="F275" i="12"/>
  <c r="C277" i="12" l="1"/>
  <c r="H277" i="12"/>
  <c r="B278" i="12"/>
  <c r="D276" i="12"/>
  <c r="E276" i="12"/>
  <c r="F276" i="12"/>
  <c r="C278" i="12" l="1"/>
  <c r="H278" i="12"/>
  <c r="B279" i="12"/>
  <c r="D277" i="12"/>
  <c r="E277" i="12"/>
  <c r="F277" i="12"/>
  <c r="C279" i="12" l="1"/>
  <c r="H279" i="12"/>
  <c r="B280" i="12"/>
  <c r="D278" i="12"/>
  <c r="E278" i="12"/>
  <c r="F278" i="12"/>
  <c r="C280" i="12" l="1"/>
  <c r="H280" i="12"/>
  <c r="B281" i="12"/>
  <c r="D279" i="12"/>
  <c r="E279" i="12"/>
  <c r="F279" i="12"/>
  <c r="C281" i="12" l="1"/>
  <c r="H281" i="12"/>
  <c r="B282" i="12"/>
  <c r="D280" i="12"/>
  <c r="E280" i="12"/>
  <c r="F280" i="12"/>
  <c r="C282" i="12" l="1"/>
  <c r="H282" i="12"/>
  <c r="B283" i="12"/>
  <c r="D281" i="12"/>
  <c r="E281" i="12"/>
  <c r="F281" i="12"/>
  <c r="C283" i="12" l="1"/>
  <c r="H283" i="12"/>
  <c r="B284" i="12"/>
  <c r="D282" i="12"/>
  <c r="E282" i="12"/>
  <c r="F282" i="12"/>
  <c r="C284" i="12" l="1"/>
  <c r="H284" i="12"/>
  <c r="B285" i="12"/>
  <c r="D283" i="12"/>
  <c r="E283" i="12"/>
  <c r="F283" i="12"/>
  <c r="C285" i="12" l="1"/>
  <c r="H285" i="12"/>
  <c r="B286" i="12"/>
  <c r="D284" i="12"/>
  <c r="E284" i="12"/>
  <c r="F284" i="12"/>
  <c r="C286" i="12" l="1"/>
  <c r="H286" i="12"/>
  <c r="B287" i="12"/>
  <c r="D285" i="12"/>
  <c r="E285" i="12"/>
  <c r="F285" i="12"/>
  <c r="C287" i="12" l="1"/>
  <c r="H287" i="12"/>
  <c r="B288" i="12"/>
  <c r="D286" i="12"/>
  <c r="E286" i="12"/>
  <c r="F286" i="12"/>
  <c r="C288" i="12" l="1"/>
  <c r="H288" i="12"/>
  <c r="B289" i="12"/>
  <c r="D287" i="12"/>
  <c r="E287" i="12"/>
  <c r="F287" i="12"/>
  <c r="C289" i="12" l="1"/>
  <c r="H289" i="12"/>
  <c r="B290" i="12"/>
  <c r="D288" i="12"/>
  <c r="E288" i="12"/>
  <c r="F288" i="12"/>
  <c r="C290" i="12" l="1"/>
  <c r="H290" i="12"/>
  <c r="B291" i="12"/>
  <c r="D289" i="12"/>
  <c r="E289" i="12"/>
  <c r="F289" i="12"/>
  <c r="C291" i="12" l="1"/>
  <c r="H291" i="12"/>
  <c r="B292" i="12"/>
  <c r="D290" i="12"/>
  <c r="E290" i="12"/>
  <c r="F290" i="12"/>
  <c r="C292" i="12" l="1"/>
  <c r="H292" i="12"/>
  <c r="B293" i="12"/>
  <c r="D291" i="12"/>
  <c r="E291" i="12"/>
  <c r="F291" i="12"/>
  <c r="C293" i="12" l="1"/>
  <c r="H293" i="12"/>
  <c r="B294" i="12"/>
  <c r="D292" i="12"/>
  <c r="E292" i="12"/>
  <c r="F292" i="12"/>
  <c r="C294" i="12" l="1"/>
  <c r="H294" i="12"/>
  <c r="B295" i="12"/>
  <c r="D293" i="12"/>
  <c r="E293" i="12"/>
  <c r="F293" i="12"/>
  <c r="C295" i="12" l="1"/>
  <c r="H295" i="12"/>
  <c r="B296" i="12"/>
  <c r="D294" i="12"/>
  <c r="E294" i="12"/>
  <c r="F294" i="12"/>
  <c r="C296" i="12" l="1"/>
  <c r="H296" i="12"/>
  <c r="B297" i="12"/>
  <c r="D295" i="12"/>
  <c r="E295" i="12"/>
  <c r="F295" i="12"/>
  <c r="C297" i="12" l="1"/>
  <c r="H297" i="12"/>
  <c r="B298" i="12"/>
  <c r="D296" i="12"/>
  <c r="E296" i="12"/>
  <c r="F296" i="12"/>
  <c r="C298" i="12" l="1"/>
  <c r="H298" i="12"/>
  <c r="B299" i="12"/>
  <c r="D297" i="12"/>
  <c r="E297" i="12"/>
  <c r="F297" i="12"/>
  <c r="C299" i="12" l="1"/>
  <c r="H299" i="12"/>
  <c r="B300" i="12"/>
  <c r="D298" i="12"/>
  <c r="E298" i="12"/>
  <c r="F298" i="12"/>
  <c r="C300" i="12" l="1"/>
  <c r="H300" i="12"/>
  <c r="B301" i="12"/>
  <c r="D299" i="12"/>
  <c r="E299" i="12"/>
  <c r="F299" i="12"/>
  <c r="C301" i="12" l="1"/>
  <c r="H301" i="12"/>
  <c r="B302" i="12"/>
  <c r="D300" i="12"/>
  <c r="E300" i="12"/>
  <c r="F300" i="12"/>
  <c r="C302" i="12" l="1"/>
  <c r="H302" i="12"/>
  <c r="B303" i="12"/>
  <c r="D301" i="12"/>
  <c r="E301" i="12"/>
  <c r="F301" i="12"/>
  <c r="C303" i="12" l="1"/>
  <c r="H303" i="12"/>
  <c r="B304" i="12"/>
  <c r="D302" i="12"/>
  <c r="E302" i="12"/>
  <c r="F302" i="12"/>
  <c r="C304" i="12" l="1"/>
  <c r="H304" i="12"/>
  <c r="B305" i="12"/>
  <c r="D303" i="12"/>
  <c r="E303" i="12"/>
  <c r="F303" i="12"/>
  <c r="C305" i="12" l="1"/>
  <c r="H305" i="12"/>
  <c r="B306" i="12"/>
  <c r="D304" i="12"/>
  <c r="E304" i="12"/>
  <c r="F304" i="12"/>
  <c r="C306" i="12" l="1"/>
  <c r="H306" i="12"/>
  <c r="B307" i="12"/>
  <c r="D305" i="12"/>
  <c r="E305" i="12"/>
  <c r="F305" i="12"/>
  <c r="C307" i="12" l="1"/>
  <c r="H307" i="12"/>
  <c r="B308" i="12"/>
  <c r="D306" i="12"/>
  <c r="E306" i="12"/>
  <c r="F306" i="12"/>
  <c r="C308" i="12" l="1"/>
  <c r="H308" i="12"/>
  <c r="B309" i="12"/>
  <c r="D307" i="12"/>
  <c r="E307" i="12"/>
  <c r="F307" i="12"/>
  <c r="C309" i="12" l="1"/>
  <c r="H309" i="12"/>
  <c r="B310" i="12"/>
  <c r="D308" i="12"/>
  <c r="E308" i="12"/>
  <c r="F308" i="12"/>
  <c r="C310" i="12" l="1"/>
  <c r="H310" i="12"/>
  <c r="B311" i="12"/>
  <c r="D309" i="12"/>
  <c r="E309" i="12"/>
  <c r="F309" i="12"/>
  <c r="C311" i="12" l="1"/>
  <c r="H311" i="12"/>
  <c r="B312" i="12"/>
  <c r="D310" i="12"/>
  <c r="E310" i="12"/>
  <c r="F310" i="12"/>
  <c r="C312" i="12" l="1"/>
  <c r="H312" i="12"/>
  <c r="B313" i="12"/>
  <c r="D311" i="12"/>
  <c r="E311" i="12"/>
  <c r="F311" i="12"/>
  <c r="C313" i="12" l="1"/>
  <c r="H313" i="12"/>
  <c r="B314" i="12"/>
  <c r="D312" i="12"/>
  <c r="E312" i="12"/>
  <c r="F312" i="12"/>
  <c r="C314" i="12" l="1"/>
  <c r="H314" i="12"/>
  <c r="B315" i="12"/>
  <c r="D313" i="12"/>
  <c r="E313" i="12"/>
  <c r="F313" i="12"/>
  <c r="C315" i="12" l="1"/>
  <c r="H315" i="12"/>
  <c r="B316" i="12"/>
  <c r="D314" i="12"/>
  <c r="E314" i="12"/>
  <c r="F314" i="12"/>
  <c r="C316" i="12" l="1"/>
  <c r="H316" i="12"/>
  <c r="B317" i="12"/>
  <c r="D315" i="12"/>
  <c r="E315" i="12"/>
  <c r="F315" i="12"/>
  <c r="C317" i="12" l="1"/>
  <c r="H317" i="12"/>
  <c r="B318" i="12"/>
  <c r="D316" i="12"/>
  <c r="E316" i="12"/>
  <c r="F316" i="12"/>
  <c r="C318" i="12" l="1"/>
  <c r="H318" i="12"/>
  <c r="B319" i="12"/>
  <c r="D317" i="12"/>
  <c r="E317" i="12"/>
  <c r="F317" i="12"/>
  <c r="C319" i="12" l="1"/>
  <c r="H319" i="12"/>
  <c r="B320" i="12"/>
  <c r="D318" i="12"/>
  <c r="E318" i="12"/>
  <c r="F318" i="12"/>
  <c r="C320" i="12" l="1"/>
  <c r="H320" i="12"/>
  <c r="B321" i="12"/>
  <c r="D319" i="12"/>
  <c r="E319" i="12"/>
  <c r="F319" i="12"/>
  <c r="C321" i="12" l="1"/>
  <c r="H321" i="12"/>
  <c r="B322" i="12"/>
  <c r="D320" i="12"/>
  <c r="E320" i="12"/>
  <c r="F320" i="12"/>
  <c r="C322" i="12" l="1"/>
  <c r="H322" i="12"/>
  <c r="B323" i="12"/>
  <c r="D321" i="12"/>
  <c r="E321" i="12"/>
  <c r="F321" i="12"/>
  <c r="C323" i="12" l="1"/>
  <c r="H323" i="12"/>
  <c r="B324" i="12"/>
  <c r="D322" i="12"/>
  <c r="E322" i="12"/>
  <c r="F322" i="12"/>
  <c r="C324" i="12" l="1"/>
  <c r="H324" i="12"/>
  <c r="B325" i="12"/>
  <c r="D323" i="12"/>
  <c r="E323" i="12"/>
  <c r="F323" i="12"/>
  <c r="C325" i="12" l="1"/>
  <c r="H325" i="12"/>
  <c r="B326" i="12"/>
  <c r="D324" i="12"/>
  <c r="E324" i="12"/>
  <c r="F324" i="12"/>
  <c r="C326" i="12" l="1"/>
  <c r="H326" i="12"/>
  <c r="B327" i="12"/>
  <c r="D325" i="12"/>
  <c r="E325" i="12"/>
  <c r="F325" i="12"/>
  <c r="C327" i="12" l="1"/>
  <c r="H327" i="12"/>
  <c r="B328" i="12"/>
  <c r="D326" i="12"/>
  <c r="E326" i="12"/>
  <c r="F326" i="12"/>
  <c r="C328" i="12" l="1"/>
  <c r="H328" i="12"/>
  <c r="B329" i="12"/>
  <c r="D327" i="12"/>
  <c r="E327" i="12"/>
  <c r="F327" i="12"/>
  <c r="C329" i="12" l="1"/>
  <c r="H329" i="12"/>
  <c r="B330" i="12"/>
  <c r="D328" i="12"/>
  <c r="E328" i="12"/>
  <c r="F328" i="12"/>
  <c r="C330" i="12" l="1"/>
  <c r="H330" i="12"/>
  <c r="B331" i="12"/>
  <c r="D329" i="12"/>
  <c r="E329" i="12"/>
  <c r="F329" i="12"/>
  <c r="C331" i="12" l="1"/>
  <c r="H331" i="12"/>
  <c r="B332" i="12"/>
  <c r="D330" i="12"/>
  <c r="E330" i="12"/>
  <c r="F330" i="12"/>
  <c r="C332" i="12" l="1"/>
  <c r="H332" i="12"/>
  <c r="B333" i="12"/>
  <c r="D331" i="12"/>
  <c r="E331" i="12"/>
  <c r="F331" i="12"/>
  <c r="C333" i="12" l="1"/>
  <c r="H333" i="12"/>
  <c r="B334" i="12"/>
  <c r="D332" i="12"/>
  <c r="E332" i="12"/>
  <c r="F332" i="12"/>
  <c r="C334" i="12" l="1"/>
  <c r="H334" i="12"/>
  <c r="B335" i="12"/>
  <c r="D333" i="12"/>
  <c r="E333" i="12"/>
  <c r="F333" i="12"/>
  <c r="C335" i="12" l="1"/>
  <c r="H335" i="12"/>
  <c r="B336" i="12"/>
  <c r="D334" i="12"/>
  <c r="E334" i="12"/>
  <c r="F334" i="12"/>
  <c r="C336" i="12" l="1"/>
  <c r="H336" i="12"/>
  <c r="B337" i="12"/>
  <c r="D335" i="12"/>
  <c r="E335" i="12"/>
  <c r="F335" i="12"/>
  <c r="C337" i="12" l="1"/>
  <c r="H337" i="12"/>
  <c r="B338" i="12"/>
  <c r="D336" i="12"/>
  <c r="E336" i="12"/>
  <c r="F336" i="12"/>
  <c r="C338" i="12" l="1"/>
  <c r="H338" i="12"/>
  <c r="B339" i="12"/>
  <c r="D337" i="12"/>
  <c r="E337" i="12"/>
  <c r="F337" i="12"/>
  <c r="C339" i="12" l="1"/>
  <c r="H339" i="12"/>
  <c r="B340" i="12"/>
  <c r="D338" i="12"/>
  <c r="E338" i="12"/>
  <c r="F338" i="12"/>
  <c r="C340" i="12" l="1"/>
  <c r="H340" i="12"/>
  <c r="B341" i="12"/>
  <c r="D339" i="12"/>
  <c r="E339" i="12"/>
  <c r="F339" i="12"/>
  <c r="C341" i="12" l="1"/>
  <c r="H341" i="12"/>
  <c r="B342" i="12"/>
  <c r="D340" i="12"/>
  <c r="E340" i="12"/>
  <c r="F340" i="12"/>
  <c r="C342" i="12" l="1"/>
  <c r="H342" i="12"/>
  <c r="B343" i="12"/>
  <c r="D341" i="12"/>
  <c r="E341" i="12"/>
  <c r="F341" i="12"/>
  <c r="C343" i="12" l="1"/>
  <c r="H343" i="12"/>
  <c r="B344" i="12"/>
  <c r="D342" i="12"/>
  <c r="E342" i="12"/>
  <c r="F342" i="12"/>
  <c r="C344" i="12" l="1"/>
  <c r="H344" i="12"/>
  <c r="B345" i="12"/>
  <c r="D343" i="12"/>
  <c r="E343" i="12"/>
  <c r="F343" i="12"/>
  <c r="C345" i="12" l="1"/>
  <c r="H345" i="12"/>
  <c r="B346" i="12"/>
  <c r="D344" i="12"/>
  <c r="E344" i="12"/>
  <c r="F344" i="12"/>
  <c r="C346" i="12" l="1"/>
  <c r="H346" i="12"/>
  <c r="B347" i="12"/>
  <c r="D345" i="12"/>
  <c r="E345" i="12"/>
  <c r="F345" i="12"/>
  <c r="C347" i="12" l="1"/>
  <c r="H347" i="12"/>
  <c r="B348" i="12"/>
  <c r="D346" i="12"/>
  <c r="E346" i="12"/>
  <c r="F346" i="12"/>
  <c r="C348" i="12" l="1"/>
  <c r="H348" i="12"/>
  <c r="B349" i="12"/>
  <c r="D347" i="12"/>
  <c r="E347" i="12"/>
  <c r="F347" i="12"/>
  <c r="C349" i="12" l="1"/>
  <c r="H349" i="12"/>
  <c r="B350" i="12"/>
  <c r="D348" i="12"/>
  <c r="E348" i="12"/>
  <c r="F348" i="12"/>
  <c r="C350" i="12" l="1"/>
  <c r="H350" i="12"/>
  <c r="B351" i="12"/>
  <c r="D349" i="12"/>
  <c r="E349" i="12"/>
  <c r="F349" i="12"/>
  <c r="C351" i="12" l="1"/>
  <c r="H351" i="12"/>
  <c r="B352" i="12"/>
  <c r="D350" i="12"/>
  <c r="E350" i="12"/>
  <c r="F350" i="12"/>
  <c r="C352" i="12" l="1"/>
  <c r="H352" i="12"/>
  <c r="B353" i="12"/>
  <c r="D351" i="12"/>
  <c r="E351" i="12"/>
  <c r="F351" i="12"/>
  <c r="C353" i="12" l="1"/>
  <c r="H353" i="12"/>
  <c r="B354" i="12"/>
  <c r="D352" i="12"/>
  <c r="E352" i="12"/>
  <c r="F352" i="12"/>
  <c r="C354" i="12" l="1"/>
  <c r="H354" i="12"/>
  <c r="B355" i="12"/>
  <c r="D353" i="12"/>
  <c r="E353" i="12"/>
  <c r="F353" i="12"/>
  <c r="C355" i="12" l="1"/>
  <c r="H355" i="12"/>
  <c r="B356" i="12"/>
  <c r="D354" i="12"/>
  <c r="E354" i="12"/>
  <c r="F354" i="12"/>
  <c r="C356" i="12" l="1"/>
  <c r="H356" i="12"/>
  <c r="B357" i="12"/>
  <c r="D355" i="12"/>
  <c r="E355" i="12"/>
  <c r="F355" i="12"/>
  <c r="C357" i="12" l="1"/>
  <c r="H357" i="12"/>
  <c r="B358" i="12"/>
  <c r="D356" i="12"/>
  <c r="E356" i="12"/>
  <c r="F356" i="12"/>
  <c r="C358" i="12" l="1"/>
  <c r="H358" i="12"/>
  <c r="B359" i="12"/>
  <c r="D357" i="12"/>
  <c r="E357" i="12"/>
  <c r="F357" i="12"/>
  <c r="C359" i="12" l="1"/>
  <c r="H359" i="12"/>
  <c r="B360" i="12"/>
  <c r="D358" i="12"/>
  <c r="E358" i="12"/>
  <c r="F358" i="12"/>
  <c r="C360" i="12" l="1"/>
  <c r="H360" i="12"/>
  <c r="B361" i="12"/>
  <c r="D359" i="12"/>
  <c r="E359" i="12"/>
  <c r="F359" i="12"/>
  <c r="C361" i="12" l="1"/>
  <c r="H361" i="12"/>
  <c r="B362" i="12"/>
  <c r="D360" i="12"/>
  <c r="E360" i="12"/>
  <c r="F360" i="12"/>
  <c r="C362" i="12" l="1"/>
  <c r="H362" i="12"/>
  <c r="B363" i="12"/>
  <c r="D361" i="12"/>
  <c r="E361" i="12"/>
  <c r="F361" i="12"/>
  <c r="C363" i="12" l="1"/>
  <c r="H363" i="12"/>
  <c r="B364" i="12"/>
  <c r="D362" i="12"/>
  <c r="E362" i="12"/>
  <c r="F362" i="12"/>
  <c r="C364" i="12" l="1"/>
  <c r="H364" i="12"/>
  <c r="B365" i="12"/>
  <c r="D363" i="12"/>
  <c r="E363" i="12"/>
  <c r="F363" i="12"/>
  <c r="C365" i="12" l="1"/>
  <c r="H365" i="12"/>
  <c r="B366" i="12"/>
  <c r="D364" i="12"/>
  <c r="E364" i="12"/>
  <c r="F364" i="12"/>
  <c r="C366" i="12" l="1"/>
  <c r="H366" i="12"/>
  <c r="B367" i="12"/>
  <c r="D365" i="12"/>
  <c r="E365" i="12"/>
  <c r="F365" i="12"/>
  <c r="C367" i="12" l="1"/>
  <c r="H367" i="12"/>
  <c r="B368" i="12"/>
  <c r="D366" i="12"/>
  <c r="E366" i="12"/>
  <c r="F366" i="12"/>
  <c r="C368" i="12" l="1"/>
  <c r="H368" i="12"/>
  <c r="B369" i="12"/>
  <c r="D367" i="12"/>
  <c r="E367" i="12"/>
  <c r="F367" i="12"/>
  <c r="C369" i="12" l="1"/>
  <c r="H369" i="12"/>
  <c r="B370" i="12"/>
  <c r="D368" i="12"/>
  <c r="E368" i="12"/>
  <c r="F368" i="12"/>
  <c r="C370" i="12" l="1"/>
  <c r="H370" i="12"/>
  <c r="B371" i="12"/>
  <c r="D369" i="12"/>
  <c r="E369" i="12"/>
  <c r="F369" i="12"/>
  <c r="C371" i="12" l="1"/>
  <c r="H371" i="12"/>
  <c r="B372" i="12"/>
  <c r="D370" i="12"/>
  <c r="E370" i="12"/>
  <c r="F370" i="12"/>
  <c r="C372" i="12" l="1"/>
  <c r="H372" i="12"/>
  <c r="B373" i="12"/>
  <c r="D371" i="12"/>
  <c r="E371" i="12"/>
  <c r="F371" i="12"/>
  <c r="C373" i="12" l="1"/>
  <c r="H373" i="12"/>
  <c r="B374" i="12"/>
  <c r="D372" i="12"/>
  <c r="E372" i="12"/>
  <c r="F372" i="12"/>
  <c r="C374" i="12" l="1"/>
  <c r="H374" i="12"/>
  <c r="B375" i="12"/>
  <c r="D373" i="12"/>
  <c r="E373" i="12"/>
  <c r="F373" i="12"/>
  <c r="C375" i="12" l="1"/>
  <c r="H375" i="12"/>
  <c r="B376" i="12"/>
  <c r="D374" i="12"/>
  <c r="E374" i="12"/>
  <c r="F374" i="12"/>
  <c r="C376" i="12" l="1"/>
  <c r="H376" i="12"/>
  <c r="B377" i="12"/>
  <c r="D375" i="12"/>
  <c r="E375" i="12"/>
  <c r="F375" i="12"/>
  <c r="C377" i="12" l="1"/>
  <c r="H377" i="12"/>
  <c r="B378" i="12"/>
  <c r="D376" i="12"/>
  <c r="E376" i="12"/>
  <c r="F376" i="12"/>
  <c r="C378" i="12" l="1"/>
  <c r="H378" i="12"/>
  <c r="B379" i="12"/>
  <c r="D377" i="12"/>
  <c r="E377" i="12"/>
  <c r="F377" i="12"/>
  <c r="C379" i="12" l="1"/>
  <c r="H379" i="12"/>
  <c r="B380" i="12"/>
  <c r="D378" i="12"/>
  <c r="E378" i="12"/>
  <c r="F378" i="12"/>
  <c r="C380" i="12" l="1"/>
  <c r="H380" i="12"/>
  <c r="B381" i="12"/>
  <c r="D379" i="12"/>
  <c r="E379" i="12"/>
  <c r="F379" i="12"/>
  <c r="C381" i="12" l="1"/>
  <c r="H381" i="12"/>
  <c r="B382" i="12"/>
  <c r="D380" i="12"/>
  <c r="E380" i="12"/>
  <c r="F380" i="12"/>
  <c r="C382" i="12" l="1"/>
  <c r="H382" i="12"/>
  <c r="B383" i="12"/>
  <c r="D381" i="12"/>
  <c r="E381" i="12"/>
  <c r="F381" i="12"/>
  <c r="C383" i="12" l="1"/>
  <c r="H383" i="12"/>
  <c r="B384" i="12"/>
  <c r="D382" i="12"/>
  <c r="E382" i="12"/>
  <c r="F382" i="12"/>
  <c r="C384" i="12" l="1"/>
  <c r="H384" i="12"/>
  <c r="B385" i="12"/>
  <c r="D383" i="12"/>
  <c r="E383" i="12"/>
  <c r="F383" i="12"/>
  <c r="C385" i="12" l="1"/>
  <c r="H385" i="12"/>
  <c r="B386" i="12"/>
  <c r="D384" i="12"/>
  <c r="E384" i="12"/>
  <c r="F384" i="12"/>
  <c r="C386" i="12" l="1"/>
  <c r="H386" i="12"/>
  <c r="B387" i="12"/>
  <c r="D385" i="12"/>
  <c r="E385" i="12"/>
  <c r="F385" i="12"/>
  <c r="C387" i="12" l="1"/>
  <c r="H387" i="12"/>
  <c r="B388" i="12"/>
  <c r="D386" i="12"/>
  <c r="E386" i="12"/>
  <c r="F386" i="12"/>
  <c r="C388" i="12" l="1"/>
  <c r="H388" i="12"/>
  <c r="B389" i="12"/>
  <c r="D387" i="12"/>
  <c r="E387" i="12"/>
  <c r="F387" i="12"/>
  <c r="C389" i="12" l="1"/>
  <c r="H389" i="12"/>
  <c r="B390" i="12"/>
  <c r="D388" i="12"/>
  <c r="E388" i="12"/>
  <c r="F388" i="12"/>
  <c r="C390" i="12" l="1"/>
  <c r="H390" i="12"/>
  <c r="B391" i="12"/>
  <c r="D389" i="12"/>
  <c r="E389" i="12"/>
  <c r="F389" i="12"/>
  <c r="C391" i="12" l="1"/>
  <c r="H391" i="12"/>
  <c r="B392" i="12"/>
  <c r="D390" i="12"/>
  <c r="E390" i="12"/>
  <c r="F390" i="12"/>
  <c r="C392" i="12" l="1"/>
  <c r="H392" i="12"/>
  <c r="B393" i="12"/>
  <c r="D391" i="12"/>
  <c r="E391" i="12"/>
  <c r="F391" i="12"/>
  <c r="C393" i="12" l="1"/>
  <c r="H393" i="12"/>
  <c r="B394" i="12"/>
  <c r="D392" i="12"/>
  <c r="E392" i="12"/>
  <c r="F392" i="12"/>
  <c r="C394" i="12" l="1"/>
  <c r="H394" i="12"/>
  <c r="B395" i="12"/>
  <c r="D393" i="12"/>
  <c r="E393" i="12"/>
  <c r="F393" i="12"/>
  <c r="C395" i="12" l="1"/>
  <c r="H395" i="12"/>
  <c r="B396" i="12"/>
  <c r="D394" i="12"/>
  <c r="E394" i="12"/>
  <c r="F394" i="12"/>
  <c r="C396" i="12" l="1"/>
  <c r="H396" i="12"/>
  <c r="B397" i="12"/>
  <c r="D395" i="12"/>
  <c r="E395" i="12"/>
  <c r="F395" i="12"/>
  <c r="C397" i="12" l="1"/>
  <c r="H397" i="12"/>
  <c r="B398" i="12"/>
  <c r="D396" i="12"/>
  <c r="E396" i="12"/>
  <c r="F396" i="12"/>
  <c r="C398" i="12" l="1"/>
  <c r="H398" i="12"/>
  <c r="B399" i="12"/>
  <c r="D397" i="12"/>
  <c r="E397" i="12"/>
  <c r="F397" i="12"/>
  <c r="C399" i="12" l="1"/>
  <c r="H399" i="12"/>
  <c r="B400" i="12"/>
  <c r="D398" i="12"/>
  <c r="E398" i="12"/>
  <c r="F398" i="12"/>
  <c r="C400" i="12" l="1"/>
  <c r="H400" i="12"/>
  <c r="B401" i="12"/>
  <c r="D399" i="12"/>
  <c r="E399" i="12"/>
  <c r="F399" i="12"/>
  <c r="C401" i="12" l="1"/>
  <c r="H401" i="12"/>
  <c r="B402" i="12"/>
  <c r="D400" i="12"/>
  <c r="E400" i="12"/>
  <c r="F400" i="12"/>
  <c r="C402" i="12" l="1"/>
  <c r="H402" i="12"/>
  <c r="B403" i="12"/>
  <c r="D401" i="12"/>
  <c r="E401" i="12"/>
  <c r="F401" i="12"/>
  <c r="C403" i="12" l="1"/>
  <c r="H403" i="12"/>
  <c r="B404" i="12"/>
  <c r="D402" i="12"/>
  <c r="E402" i="12"/>
  <c r="F402" i="12"/>
  <c r="C404" i="12" l="1"/>
  <c r="H404" i="12"/>
  <c r="B405" i="12"/>
  <c r="D403" i="12"/>
  <c r="E403" i="12"/>
  <c r="F403" i="12"/>
  <c r="C405" i="12" l="1"/>
  <c r="H405" i="12"/>
  <c r="B406" i="12"/>
  <c r="D404" i="12"/>
  <c r="E404" i="12"/>
  <c r="F404" i="12"/>
  <c r="C406" i="12" l="1"/>
  <c r="H406" i="12"/>
  <c r="B407" i="12"/>
  <c r="D405" i="12"/>
  <c r="E405" i="12"/>
  <c r="F405" i="12"/>
  <c r="C407" i="12" l="1"/>
  <c r="H407" i="12"/>
  <c r="B408" i="12"/>
  <c r="D406" i="12"/>
  <c r="E406" i="12"/>
  <c r="F406" i="12"/>
  <c r="C408" i="12" l="1"/>
  <c r="H408" i="12"/>
  <c r="B409" i="12"/>
  <c r="D407" i="12"/>
  <c r="E407" i="12"/>
  <c r="F407" i="12"/>
  <c r="C409" i="12" l="1"/>
  <c r="H409" i="12"/>
  <c r="B410" i="12"/>
  <c r="D408" i="12"/>
  <c r="E408" i="12"/>
  <c r="F408" i="12"/>
  <c r="C410" i="12" l="1"/>
  <c r="H410" i="12"/>
  <c r="B411" i="12"/>
  <c r="D409" i="12"/>
  <c r="E409" i="12"/>
  <c r="F409" i="12"/>
  <c r="C411" i="12" l="1"/>
  <c r="H411" i="12"/>
  <c r="B412" i="12"/>
  <c r="D410" i="12"/>
  <c r="E410" i="12"/>
  <c r="F410" i="12"/>
  <c r="C412" i="12" l="1"/>
  <c r="H412" i="12"/>
  <c r="B413" i="12"/>
  <c r="D411" i="12"/>
  <c r="E411" i="12"/>
  <c r="F411" i="12"/>
  <c r="C413" i="12" l="1"/>
  <c r="H413" i="12"/>
  <c r="B414" i="12"/>
  <c r="D412" i="12"/>
  <c r="E412" i="12"/>
  <c r="F412" i="12"/>
  <c r="C414" i="12" l="1"/>
  <c r="H414" i="12"/>
  <c r="B415" i="12"/>
  <c r="D413" i="12"/>
  <c r="E413" i="12"/>
  <c r="F413" i="12"/>
  <c r="C415" i="12" l="1"/>
  <c r="H415" i="12"/>
  <c r="B416" i="12"/>
  <c r="D414" i="12"/>
  <c r="E414" i="12"/>
  <c r="F414" i="12"/>
  <c r="C416" i="12" l="1"/>
  <c r="H416" i="12"/>
  <c r="B417" i="12"/>
  <c r="D415" i="12"/>
  <c r="E415" i="12"/>
  <c r="F415" i="12"/>
  <c r="C417" i="12" l="1"/>
  <c r="H417" i="12"/>
  <c r="B418" i="12"/>
  <c r="D416" i="12"/>
  <c r="E416" i="12"/>
  <c r="F416" i="12"/>
  <c r="C418" i="12" l="1"/>
  <c r="H418" i="12"/>
  <c r="B419" i="12"/>
  <c r="D417" i="12"/>
  <c r="E417" i="12"/>
  <c r="F417" i="12"/>
  <c r="C419" i="12" l="1"/>
  <c r="H419" i="12"/>
  <c r="B420" i="12"/>
  <c r="D418" i="12"/>
  <c r="E418" i="12"/>
  <c r="F418" i="12"/>
  <c r="C420" i="12" l="1"/>
  <c r="H420" i="12"/>
  <c r="B421" i="12"/>
  <c r="D419" i="12"/>
  <c r="E419" i="12"/>
  <c r="F419" i="12"/>
  <c r="C421" i="12" l="1"/>
  <c r="H421" i="12"/>
  <c r="B422" i="12"/>
  <c r="D420" i="12"/>
  <c r="E420" i="12"/>
  <c r="F420" i="12"/>
  <c r="C422" i="12" l="1"/>
  <c r="H422" i="12"/>
  <c r="B423" i="12"/>
  <c r="D421" i="12"/>
  <c r="E421" i="12"/>
  <c r="F421" i="12"/>
  <c r="C423" i="12" l="1"/>
  <c r="H423" i="12"/>
  <c r="B424" i="12"/>
  <c r="D422" i="12"/>
  <c r="E422" i="12"/>
  <c r="F422" i="12"/>
  <c r="C424" i="12" l="1"/>
  <c r="H424" i="12"/>
  <c r="B425" i="12"/>
  <c r="D423" i="12"/>
  <c r="E423" i="12"/>
  <c r="F423" i="12"/>
  <c r="C425" i="12" l="1"/>
  <c r="H425" i="12"/>
  <c r="B426" i="12"/>
  <c r="D424" i="12"/>
  <c r="E424" i="12"/>
  <c r="F424" i="12"/>
  <c r="C426" i="12" l="1"/>
  <c r="H426" i="12"/>
  <c r="B427" i="12"/>
  <c r="D425" i="12"/>
  <c r="E425" i="12"/>
  <c r="F425" i="12"/>
  <c r="C427" i="12" l="1"/>
  <c r="H427" i="12"/>
  <c r="B428" i="12"/>
  <c r="D426" i="12"/>
  <c r="E426" i="12"/>
  <c r="F426" i="12"/>
  <c r="C428" i="12" l="1"/>
  <c r="H428" i="12"/>
  <c r="B429" i="12"/>
  <c r="D427" i="12"/>
  <c r="E427" i="12"/>
  <c r="F427" i="12"/>
  <c r="C429" i="12" l="1"/>
  <c r="H429" i="12"/>
  <c r="B430" i="12"/>
  <c r="D428" i="12"/>
  <c r="E428" i="12"/>
  <c r="F428" i="12"/>
  <c r="C430" i="12" l="1"/>
  <c r="H430" i="12"/>
  <c r="B431" i="12"/>
  <c r="D429" i="12"/>
  <c r="E429" i="12"/>
  <c r="F429" i="12"/>
  <c r="C431" i="12" l="1"/>
  <c r="H431" i="12"/>
  <c r="B432" i="12"/>
  <c r="D430" i="12"/>
  <c r="E430" i="12"/>
  <c r="F430" i="12"/>
  <c r="C432" i="12" l="1"/>
  <c r="H432" i="12"/>
  <c r="B433" i="12"/>
  <c r="D431" i="12"/>
  <c r="E431" i="12"/>
  <c r="F431" i="12"/>
  <c r="C433" i="12" l="1"/>
  <c r="H433" i="12"/>
  <c r="B434" i="12"/>
  <c r="D432" i="12"/>
  <c r="E432" i="12"/>
  <c r="F432" i="12"/>
  <c r="C434" i="12" l="1"/>
  <c r="H434" i="12"/>
  <c r="B435" i="12"/>
  <c r="D433" i="12"/>
  <c r="E433" i="12"/>
  <c r="F433" i="12"/>
  <c r="C435" i="12" l="1"/>
  <c r="H435" i="12"/>
  <c r="B436" i="12"/>
  <c r="D434" i="12"/>
  <c r="E434" i="12"/>
  <c r="F434" i="12"/>
  <c r="C436" i="12" l="1"/>
  <c r="H436" i="12"/>
  <c r="B437" i="12"/>
  <c r="D435" i="12"/>
  <c r="E435" i="12"/>
  <c r="F435" i="12"/>
  <c r="C437" i="12" l="1"/>
  <c r="H437" i="12"/>
  <c r="B438" i="12"/>
  <c r="D436" i="12"/>
  <c r="E436" i="12"/>
  <c r="F436" i="12"/>
  <c r="C438" i="12" l="1"/>
  <c r="H438" i="12"/>
  <c r="B439" i="12"/>
  <c r="D437" i="12"/>
  <c r="E437" i="12"/>
  <c r="F437" i="12"/>
  <c r="C439" i="12" l="1"/>
  <c r="H439" i="12"/>
  <c r="B440" i="12"/>
  <c r="D438" i="12"/>
  <c r="E438" i="12"/>
  <c r="F438" i="12"/>
  <c r="C440" i="12" l="1"/>
  <c r="H440" i="12"/>
  <c r="B441" i="12"/>
  <c r="D439" i="12"/>
  <c r="E439" i="12"/>
  <c r="F439" i="12"/>
  <c r="C441" i="12" l="1"/>
  <c r="H441" i="12"/>
  <c r="B442" i="12"/>
  <c r="D440" i="12"/>
  <c r="E440" i="12"/>
  <c r="F440" i="12"/>
  <c r="C442" i="12" l="1"/>
  <c r="H442" i="12"/>
  <c r="B443" i="12"/>
  <c r="D441" i="12"/>
  <c r="E441" i="12"/>
  <c r="F441" i="12"/>
  <c r="C443" i="12" l="1"/>
  <c r="H443" i="12"/>
  <c r="B444" i="12"/>
  <c r="D442" i="12"/>
  <c r="E442" i="12"/>
  <c r="F442" i="12"/>
  <c r="C444" i="12" l="1"/>
  <c r="H444" i="12"/>
  <c r="B445" i="12"/>
  <c r="D443" i="12"/>
  <c r="E443" i="12"/>
  <c r="F443" i="12"/>
  <c r="C445" i="12" l="1"/>
  <c r="H445" i="12"/>
  <c r="B446" i="12"/>
  <c r="D444" i="12"/>
  <c r="E444" i="12"/>
  <c r="F444" i="12"/>
  <c r="C446" i="12" l="1"/>
  <c r="H446" i="12"/>
  <c r="B447" i="12"/>
  <c r="D445" i="12"/>
  <c r="E445" i="12"/>
  <c r="F445" i="12"/>
  <c r="C447" i="12" l="1"/>
  <c r="H447" i="12"/>
  <c r="B448" i="12"/>
  <c r="D446" i="12"/>
  <c r="E446" i="12"/>
  <c r="F446" i="12"/>
  <c r="C448" i="12" l="1"/>
  <c r="H448" i="12"/>
  <c r="B449" i="12"/>
  <c r="D447" i="12"/>
  <c r="E447" i="12"/>
  <c r="F447" i="12"/>
  <c r="C449" i="12" l="1"/>
  <c r="H449" i="12"/>
  <c r="B450" i="12"/>
  <c r="D448" i="12"/>
  <c r="E448" i="12"/>
  <c r="F448" i="12"/>
  <c r="C450" i="12" l="1"/>
  <c r="H450" i="12"/>
  <c r="B451" i="12"/>
  <c r="D449" i="12"/>
  <c r="E449" i="12"/>
  <c r="F449" i="12"/>
  <c r="C451" i="12" l="1"/>
  <c r="H451" i="12"/>
  <c r="B452" i="12"/>
  <c r="D450" i="12"/>
  <c r="E450" i="12"/>
  <c r="F450" i="12"/>
  <c r="C452" i="12" l="1"/>
  <c r="H452" i="12"/>
  <c r="B453" i="12"/>
  <c r="D451" i="12"/>
  <c r="E451" i="12"/>
  <c r="F451" i="12"/>
  <c r="C453" i="12" l="1"/>
  <c r="H453" i="12"/>
  <c r="B454" i="12"/>
  <c r="D452" i="12"/>
  <c r="E452" i="12"/>
  <c r="F452" i="12"/>
  <c r="C454" i="12" l="1"/>
  <c r="H454" i="12"/>
  <c r="B455" i="12"/>
  <c r="D453" i="12"/>
  <c r="E453" i="12"/>
  <c r="F453" i="12"/>
  <c r="C455" i="12" l="1"/>
  <c r="H455" i="12"/>
  <c r="B456" i="12"/>
  <c r="D454" i="12"/>
  <c r="E454" i="12"/>
  <c r="F454" i="12"/>
  <c r="C456" i="12" l="1"/>
  <c r="H456" i="12"/>
  <c r="B457" i="12"/>
  <c r="D455" i="12"/>
  <c r="E455" i="12"/>
  <c r="F455" i="12"/>
  <c r="C457" i="12" l="1"/>
  <c r="H457" i="12"/>
  <c r="B458" i="12"/>
  <c r="D456" i="12"/>
  <c r="E456" i="12"/>
  <c r="F456" i="12"/>
  <c r="C458" i="12" l="1"/>
  <c r="H458" i="12"/>
  <c r="B459" i="12"/>
  <c r="D457" i="12"/>
  <c r="E457" i="12"/>
  <c r="F457" i="12"/>
  <c r="C459" i="12" l="1"/>
  <c r="H459" i="12"/>
  <c r="B460" i="12"/>
  <c r="D458" i="12"/>
  <c r="E458" i="12"/>
  <c r="F458" i="12"/>
  <c r="C460" i="12" l="1"/>
  <c r="H460" i="12"/>
  <c r="B461" i="12"/>
  <c r="D459" i="12"/>
  <c r="E459" i="12"/>
  <c r="F459" i="12"/>
  <c r="C461" i="12" l="1"/>
  <c r="H461" i="12"/>
  <c r="B462" i="12"/>
  <c r="D460" i="12"/>
  <c r="E460" i="12"/>
  <c r="F460" i="12"/>
  <c r="C462" i="12" l="1"/>
  <c r="H462" i="12"/>
  <c r="B463" i="12"/>
  <c r="D461" i="12"/>
  <c r="E461" i="12"/>
  <c r="F461" i="12"/>
  <c r="C463" i="12" l="1"/>
  <c r="H463" i="12"/>
  <c r="B464" i="12"/>
  <c r="D462" i="12"/>
  <c r="E462" i="12"/>
  <c r="F462" i="12"/>
  <c r="C464" i="12" l="1"/>
  <c r="H464" i="12"/>
  <c r="B465" i="12"/>
  <c r="D463" i="12"/>
  <c r="E463" i="12"/>
  <c r="F463" i="12"/>
  <c r="C465" i="12" l="1"/>
  <c r="H465" i="12"/>
  <c r="B466" i="12"/>
  <c r="D464" i="12"/>
  <c r="E464" i="12"/>
  <c r="F464" i="12"/>
  <c r="C466" i="12" l="1"/>
  <c r="H466" i="12"/>
  <c r="B467" i="12"/>
  <c r="D465" i="12"/>
  <c r="E465" i="12"/>
  <c r="F465" i="12"/>
  <c r="C467" i="12" l="1"/>
  <c r="H467" i="12"/>
  <c r="B468" i="12"/>
  <c r="D466" i="12"/>
  <c r="E466" i="12"/>
  <c r="F466" i="12"/>
  <c r="C468" i="12" l="1"/>
  <c r="H468" i="12"/>
  <c r="B469" i="12"/>
  <c r="D467" i="12"/>
  <c r="E467" i="12"/>
  <c r="F467" i="12"/>
  <c r="C469" i="12" l="1"/>
  <c r="H469" i="12"/>
  <c r="B470" i="12"/>
  <c r="D468" i="12"/>
  <c r="E468" i="12"/>
  <c r="F468" i="12"/>
  <c r="C470" i="12" l="1"/>
  <c r="H470" i="12"/>
  <c r="B471" i="12"/>
  <c r="D469" i="12"/>
  <c r="E469" i="12"/>
  <c r="F469" i="12"/>
  <c r="C471" i="12" l="1"/>
  <c r="H471" i="12"/>
  <c r="B472" i="12"/>
  <c r="D470" i="12"/>
  <c r="E470" i="12"/>
  <c r="F470" i="12"/>
  <c r="C472" i="12" l="1"/>
  <c r="H472" i="12"/>
  <c r="B473" i="12"/>
  <c r="D471" i="12"/>
  <c r="E471" i="12"/>
  <c r="F471" i="12"/>
  <c r="C473" i="12" l="1"/>
  <c r="H473" i="12"/>
  <c r="B474" i="12"/>
  <c r="D472" i="12"/>
  <c r="E472" i="12"/>
  <c r="F472" i="12"/>
  <c r="C474" i="12" l="1"/>
  <c r="H474" i="12"/>
  <c r="B475" i="12"/>
  <c r="D473" i="12"/>
  <c r="E473" i="12"/>
  <c r="F473" i="12"/>
  <c r="C475" i="12" l="1"/>
  <c r="H475" i="12"/>
  <c r="B476" i="12"/>
  <c r="D474" i="12"/>
  <c r="E474" i="12"/>
  <c r="F474" i="12"/>
  <c r="C476" i="12" l="1"/>
  <c r="H476" i="12"/>
  <c r="B477" i="12"/>
  <c r="D475" i="12"/>
  <c r="E475" i="12"/>
  <c r="F475" i="12"/>
  <c r="C477" i="12" l="1"/>
  <c r="H477" i="12"/>
  <c r="B478" i="12"/>
  <c r="D476" i="12"/>
  <c r="E476" i="12"/>
  <c r="F476" i="12"/>
  <c r="C478" i="12" l="1"/>
  <c r="H478" i="12"/>
  <c r="B479" i="12"/>
  <c r="D477" i="12"/>
  <c r="E477" i="12"/>
  <c r="F477" i="12"/>
  <c r="C479" i="12" l="1"/>
  <c r="H479" i="12"/>
  <c r="B480" i="12"/>
  <c r="D478" i="12"/>
  <c r="E478" i="12"/>
  <c r="F478" i="12"/>
  <c r="C480" i="12" l="1"/>
  <c r="H480" i="12"/>
  <c r="B481" i="12"/>
  <c r="D479" i="12"/>
  <c r="E479" i="12"/>
  <c r="F479" i="12"/>
  <c r="C481" i="12" l="1"/>
  <c r="H481" i="12"/>
  <c r="B482" i="12"/>
  <c r="D480" i="12"/>
  <c r="E480" i="12"/>
  <c r="F480" i="12"/>
  <c r="C482" i="12" l="1"/>
  <c r="H482" i="12"/>
  <c r="B483" i="12"/>
  <c r="D481" i="12"/>
  <c r="E481" i="12"/>
  <c r="F481" i="12"/>
  <c r="C483" i="12" l="1"/>
  <c r="H483" i="12"/>
  <c r="B484" i="12"/>
  <c r="D482" i="12"/>
  <c r="E482" i="12"/>
  <c r="F482" i="12"/>
  <c r="C484" i="12" l="1"/>
  <c r="H484" i="12"/>
  <c r="B485" i="12"/>
  <c r="D483" i="12"/>
  <c r="E483" i="12"/>
  <c r="F483" i="12"/>
  <c r="C485" i="12" l="1"/>
  <c r="H485" i="12"/>
  <c r="B486" i="12"/>
  <c r="D484" i="12"/>
  <c r="E484" i="12"/>
  <c r="F484" i="12"/>
  <c r="C486" i="12" l="1"/>
  <c r="H486" i="12"/>
  <c r="B487" i="12"/>
  <c r="D485" i="12"/>
  <c r="E485" i="12"/>
  <c r="F485" i="12"/>
  <c r="C487" i="12" l="1"/>
  <c r="H487" i="12"/>
  <c r="B488" i="12"/>
  <c r="D486" i="12"/>
  <c r="E486" i="12"/>
  <c r="F486" i="12"/>
  <c r="C488" i="12" l="1"/>
  <c r="H488" i="12"/>
  <c r="B489" i="12"/>
  <c r="D487" i="12"/>
  <c r="E487" i="12"/>
  <c r="F487" i="12"/>
  <c r="C489" i="12" l="1"/>
  <c r="H489" i="12"/>
  <c r="B490" i="12"/>
  <c r="D488" i="12"/>
  <c r="E488" i="12"/>
  <c r="F488" i="12"/>
  <c r="C490" i="12" l="1"/>
  <c r="H490" i="12"/>
  <c r="B491" i="12"/>
  <c r="D489" i="12"/>
  <c r="E489" i="12"/>
  <c r="F489" i="12"/>
  <c r="C491" i="12" l="1"/>
  <c r="H491" i="12"/>
  <c r="B492" i="12"/>
  <c r="D490" i="12"/>
  <c r="E490" i="12"/>
  <c r="F490" i="12"/>
  <c r="C492" i="12" l="1"/>
  <c r="H492" i="12"/>
  <c r="B493" i="12"/>
  <c r="D491" i="12"/>
  <c r="E491" i="12"/>
  <c r="F491" i="12"/>
  <c r="C493" i="12" l="1"/>
  <c r="H493" i="12"/>
  <c r="B494" i="12"/>
  <c r="D492" i="12"/>
  <c r="E492" i="12"/>
  <c r="F492" i="12"/>
  <c r="C494" i="12" l="1"/>
  <c r="H494" i="12"/>
  <c r="B495" i="12"/>
  <c r="D493" i="12"/>
  <c r="E493" i="12"/>
  <c r="F493" i="12"/>
  <c r="C495" i="12" l="1"/>
  <c r="H495" i="12"/>
  <c r="B496" i="12"/>
  <c r="D494" i="12"/>
  <c r="E494" i="12"/>
  <c r="F494" i="12"/>
  <c r="C496" i="12" l="1"/>
  <c r="H496" i="12"/>
  <c r="B497" i="12"/>
  <c r="D495" i="12"/>
  <c r="E495" i="12"/>
  <c r="F495" i="12"/>
  <c r="C497" i="12" l="1"/>
  <c r="H497" i="12"/>
  <c r="B498" i="12"/>
  <c r="D496" i="12"/>
  <c r="E496" i="12"/>
  <c r="F496" i="12"/>
  <c r="C498" i="12" l="1"/>
  <c r="H498" i="12"/>
  <c r="B499" i="12"/>
  <c r="D497" i="12"/>
  <c r="E497" i="12"/>
  <c r="F497" i="12"/>
  <c r="C499" i="12" l="1"/>
  <c r="H499" i="12"/>
  <c r="B500" i="12"/>
  <c r="D498" i="12"/>
  <c r="E498" i="12"/>
  <c r="F498" i="12"/>
  <c r="C500" i="12" l="1"/>
  <c r="H500" i="12"/>
  <c r="B501" i="12"/>
  <c r="D499" i="12"/>
  <c r="E499" i="12"/>
  <c r="F499" i="12"/>
  <c r="C501" i="12" l="1"/>
  <c r="H501" i="12"/>
  <c r="B502" i="12"/>
  <c r="D500" i="12"/>
  <c r="E500" i="12"/>
  <c r="F500" i="12"/>
  <c r="C502" i="12" l="1"/>
  <c r="H502" i="12"/>
  <c r="B503" i="12"/>
  <c r="D501" i="12"/>
  <c r="E501" i="12"/>
  <c r="F501" i="12"/>
  <c r="C503" i="12" l="1"/>
  <c r="H503" i="12"/>
  <c r="B504" i="12"/>
  <c r="D502" i="12"/>
  <c r="E502" i="12"/>
  <c r="F502" i="12"/>
  <c r="C504" i="12" l="1"/>
  <c r="H504" i="12"/>
  <c r="B505" i="12"/>
  <c r="D503" i="12"/>
  <c r="E503" i="12"/>
  <c r="F503" i="12"/>
  <c r="C505" i="12" l="1"/>
  <c r="H505" i="12"/>
  <c r="B506" i="12"/>
  <c r="D504" i="12"/>
  <c r="E504" i="12"/>
  <c r="F504" i="12"/>
  <c r="C506" i="12" l="1"/>
  <c r="H506" i="12"/>
  <c r="B507" i="12"/>
  <c r="D505" i="12"/>
  <c r="E505" i="12"/>
  <c r="F505" i="12"/>
  <c r="C507" i="12" l="1"/>
  <c r="H507" i="12"/>
  <c r="B508" i="12"/>
  <c r="D506" i="12"/>
  <c r="E506" i="12"/>
  <c r="F506" i="12"/>
  <c r="C508" i="12" l="1"/>
  <c r="H508" i="12"/>
  <c r="B509" i="12"/>
  <c r="D507" i="12"/>
  <c r="E507" i="12"/>
  <c r="F507" i="12"/>
  <c r="C509" i="12" l="1"/>
  <c r="H509" i="12"/>
  <c r="B510" i="12"/>
  <c r="D508" i="12"/>
  <c r="E508" i="12"/>
  <c r="F508" i="12"/>
  <c r="C510" i="12" l="1"/>
  <c r="H510" i="12"/>
  <c r="B511" i="12"/>
  <c r="D509" i="12"/>
  <c r="E509" i="12"/>
  <c r="F509" i="12"/>
  <c r="C511" i="12" l="1"/>
  <c r="H511" i="12"/>
  <c r="B512" i="12"/>
  <c r="D510" i="12"/>
  <c r="E510" i="12"/>
  <c r="F510" i="12"/>
  <c r="C512" i="12" l="1"/>
  <c r="H512" i="12"/>
  <c r="B513" i="12"/>
  <c r="D511" i="12"/>
  <c r="E511" i="12"/>
  <c r="F511" i="12"/>
  <c r="C513" i="12" l="1"/>
  <c r="H513" i="12"/>
  <c r="B514" i="12"/>
  <c r="D512" i="12"/>
  <c r="E512" i="12"/>
  <c r="F512" i="12"/>
  <c r="C514" i="12" l="1"/>
  <c r="H514" i="12"/>
  <c r="B515" i="12"/>
  <c r="D513" i="12"/>
  <c r="E513" i="12"/>
  <c r="F513" i="12"/>
  <c r="C515" i="12" l="1"/>
  <c r="H515" i="12"/>
  <c r="B516" i="12"/>
  <c r="D514" i="12"/>
  <c r="E514" i="12"/>
  <c r="F514" i="12"/>
  <c r="C516" i="12" l="1"/>
  <c r="H516" i="12"/>
  <c r="B517" i="12"/>
  <c r="D515" i="12"/>
  <c r="E515" i="12"/>
  <c r="F515" i="12"/>
  <c r="C517" i="12" l="1"/>
  <c r="H517" i="12"/>
  <c r="B518" i="12"/>
  <c r="D516" i="12"/>
  <c r="E516" i="12"/>
  <c r="F516" i="12"/>
  <c r="C518" i="12" l="1"/>
  <c r="H518" i="12"/>
  <c r="B519" i="12"/>
  <c r="D517" i="12"/>
  <c r="E517" i="12"/>
  <c r="F517" i="12"/>
  <c r="C519" i="12" l="1"/>
  <c r="H519" i="12"/>
  <c r="B520" i="12"/>
  <c r="D518" i="12"/>
  <c r="E518" i="12"/>
  <c r="F518" i="12"/>
  <c r="C520" i="12" l="1"/>
  <c r="H520" i="12"/>
  <c r="B521" i="12"/>
  <c r="D519" i="12"/>
  <c r="E519" i="12"/>
  <c r="F519" i="12"/>
  <c r="C521" i="12" l="1"/>
  <c r="H521" i="12"/>
  <c r="B522" i="12"/>
  <c r="D520" i="12"/>
  <c r="E520" i="12"/>
  <c r="F520" i="12"/>
  <c r="C522" i="12" l="1"/>
  <c r="H522" i="12"/>
  <c r="B523" i="12"/>
  <c r="D521" i="12"/>
  <c r="E521" i="12"/>
  <c r="F521" i="12"/>
  <c r="C523" i="12" l="1"/>
  <c r="H523" i="12"/>
  <c r="B524" i="12"/>
  <c r="D522" i="12"/>
  <c r="E522" i="12"/>
  <c r="F522" i="12"/>
  <c r="C524" i="12" l="1"/>
  <c r="H524" i="12"/>
  <c r="B525" i="12"/>
  <c r="D523" i="12"/>
  <c r="E523" i="12"/>
  <c r="F523" i="12"/>
  <c r="C525" i="12" l="1"/>
  <c r="H525" i="12"/>
  <c r="B526" i="12"/>
  <c r="D524" i="12"/>
  <c r="E524" i="12"/>
  <c r="F524" i="12"/>
  <c r="C526" i="12" l="1"/>
  <c r="H526" i="12"/>
  <c r="B527" i="12"/>
  <c r="D525" i="12"/>
  <c r="E525" i="12"/>
  <c r="F525" i="12"/>
  <c r="C527" i="12" l="1"/>
  <c r="H527" i="12"/>
  <c r="B528" i="12"/>
  <c r="D526" i="12"/>
  <c r="E526" i="12"/>
  <c r="F526" i="12"/>
  <c r="C528" i="12" l="1"/>
  <c r="H528" i="12"/>
  <c r="B529" i="12"/>
  <c r="D527" i="12"/>
  <c r="E527" i="12"/>
  <c r="F527" i="12"/>
  <c r="C529" i="12" l="1"/>
  <c r="H529" i="12"/>
  <c r="B530" i="12"/>
  <c r="D528" i="12"/>
  <c r="E528" i="12"/>
  <c r="F528" i="12"/>
  <c r="C530" i="12" l="1"/>
  <c r="H530" i="12"/>
  <c r="B531" i="12"/>
  <c r="D529" i="12"/>
  <c r="E529" i="12"/>
  <c r="F529" i="12"/>
  <c r="C531" i="12" l="1"/>
  <c r="H531" i="12"/>
  <c r="B532" i="12"/>
  <c r="D530" i="12"/>
  <c r="E530" i="12"/>
  <c r="F530" i="12"/>
  <c r="C532" i="12" l="1"/>
  <c r="H532" i="12"/>
  <c r="B533" i="12"/>
  <c r="D531" i="12"/>
  <c r="E531" i="12"/>
  <c r="F531" i="12"/>
  <c r="C533" i="12" l="1"/>
  <c r="H533" i="12"/>
  <c r="B534" i="12"/>
  <c r="D532" i="12"/>
  <c r="E532" i="12"/>
  <c r="F532" i="12"/>
  <c r="C534" i="12" l="1"/>
  <c r="H534" i="12"/>
  <c r="B535" i="12"/>
  <c r="D533" i="12"/>
  <c r="E533" i="12"/>
  <c r="F533" i="12"/>
  <c r="C535" i="12" l="1"/>
  <c r="H535" i="12"/>
  <c r="B536" i="12"/>
  <c r="D534" i="12"/>
  <c r="E534" i="12"/>
  <c r="F534" i="12"/>
  <c r="C536" i="12" l="1"/>
  <c r="H536" i="12"/>
  <c r="B537" i="12"/>
  <c r="D535" i="12"/>
  <c r="E535" i="12"/>
  <c r="F535" i="12"/>
  <c r="C537" i="12" l="1"/>
  <c r="H537" i="12"/>
  <c r="B538" i="12"/>
  <c r="D536" i="12"/>
  <c r="E536" i="12"/>
  <c r="F536" i="12"/>
  <c r="C538" i="12" l="1"/>
  <c r="H538" i="12"/>
  <c r="B539" i="12"/>
  <c r="D537" i="12"/>
  <c r="E537" i="12"/>
  <c r="F537" i="12"/>
  <c r="C539" i="12" l="1"/>
  <c r="H539" i="12"/>
  <c r="B540" i="12"/>
  <c r="D538" i="12"/>
  <c r="E538" i="12"/>
  <c r="F538" i="12"/>
  <c r="C540" i="12" l="1"/>
  <c r="H540" i="12"/>
  <c r="B541" i="12"/>
  <c r="D539" i="12"/>
  <c r="E539" i="12"/>
  <c r="F539" i="12"/>
  <c r="C541" i="12" l="1"/>
  <c r="H541" i="12"/>
  <c r="B542" i="12"/>
  <c r="D540" i="12"/>
  <c r="E540" i="12"/>
  <c r="F540" i="12"/>
  <c r="C542" i="12" l="1"/>
  <c r="H542" i="12"/>
  <c r="B543" i="12"/>
  <c r="D541" i="12"/>
  <c r="E541" i="12"/>
  <c r="F541" i="12"/>
  <c r="C543" i="12" l="1"/>
  <c r="H543" i="12"/>
  <c r="B544" i="12"/>
  <c r="D542" i="12"/>
  <c r="E542" i="12"/>
  <c r="F542" i="12"/>
  <c r="C544" i="12" l="1"/>
  <c r="H544" i="12"/>
  <c r="B545" i="12"/>
  <c r="D543" i="12"/>
  <c r="E543" i="12"/>
  <c r="F543" i="12"/>
  <c r="C545" i="12" l="1"/>
  <c r="H545" i="12"/>
  <c r="B546" i="12"/>
  <c r="D544" i="12"/>
  <c r="E544" i="12"/>
  <c r="F544" i="12"/>
  <c r="C546" i="12" l="1"/>
  <c r="H546" i="12"/>
  <c r="B547" i="12"/>
  <c r="D545" i="12"/>
  <c r="E545" i="12"/>
  <c r="F545" i="12"/>
  <c r="C547" i="12" l="1"/>
  <c r="H547" i="12"/>
  <c r="B548" i="12"/>
  <c r="D546" i="12"/>
  <c r="E546" i="12"/>
  <c r="F546" i="12"/>
  <c r="C548" i="12" l="1"/>
  <c r="H548" i="12"/>
  <c r="B549" i="12"/>
  <c r="D547" i="12"/>
  <c r="E547" i="12"/>
  <c r="F547" i="12"/>
  <c r="C549" i="12" l="1"/>
  <c r="H549" i="12"/>
  <c r="B550" i="12"/>
  <c r="D548" i="12"/>
  <c r="E548" i="12"/>
  <c r="F548" i="12"/>
  <c r="C550" i="12" l="1"/>
  <c r="H550" i="12"/>
  <c r="B551" i="12"/>
  <c r="D549" i="12"/>
  <c r="E549" i="12"/>
  <c r="F549" i="12"/>
  <c r="C551" i="12" l="1"/>
  <c r="H551" i="12"/>
  <c r="B552" i="12"/>
  <c r="D550" i="12"/>
  <c r="E550" i="12"/>
  <c r="F550" i="12"/>
  <c r="C552" i="12" l="1"/>
  <c r="H552" i="12"/>
  <c r="B553" i="12"/>
  <c r="D551" i="12"/>
  <c r="E551" i="12"/>
  <c r="F551" i="12"/>
  <c r="C553" i="12" l="1"/>
  <c r="H553" i="12"/>
  <c r="B554" i="12"/>
  <c r="D552" i="12"/>
  <c r="E552" i="12"/>
  <c r="F552" i="12"/>
  <c r="C554" i="12" l="1"/>
  <c r="H554" i="12"/>
  <c r="B555" i="12"/>
  <c r="D553" i="12"/>
  <c r="E553" i="12"/>
  <c r="F553" i="12"/>
  <c r="C555" i="12" l="1"/>
  <c r="H555" i="12"/>
  <c r="B556" i="12"/>
  <c r="D554" i="12"/>
  <c r="E554" i="12"/>
  <c r="F554" i="12"/>
  <c r="C556" i="12" l="1"/>
  <c r="H556" i="12"/>
  <c r="B557" i="12"/>
  <c r="D555" i="12"/>
  <c r="E555" i="12"/>
  <c r="F555" i="12"/>
  <c r="C557" i="12" l="1"/>
  <c r="H557" i="12"/>
  <c r="B558" i="12"/>
  <c r="D556" i="12"/>
  <c r="E556" i="12"/>
  <c r="F556" i="12"/>
  <c r="C558" i="12" l="1"/>
  <c r="H558" i="12"/>
  <c r="B559" i="12"/>
  <c r="D557" i="12"/>
  <c r="E557" i="12"/>
  <c r="F557" i="12"/>
  <c r="C559" i="12" l="1"/>
  <c r="H559" i="12"/>
  <c r="B560" i="12"/>
  <c r="D558" i="12"/>
  <c r="E558" i="12"/>
  <c r="F558" i="12"/>
  <c r="C560" i="12" l="1"/>
  <c r="H560" i="12"/>
  <c r="B561" i="12"/>
  <c r="D559" i="12"/>
  <c r="E559" i="12"/>
  <c r="F559" i="12"/>
  <c r="C561" i="12" l="1"/>
  <c r="H561" i="12"/>
  <c r="B562" i="12"/>
  <c r="D560" i="12"/>
  <c r="E560" i="12"/>
  <c r="F560" i="12"/>
  <c r="C562" i="12" l="1"/>
  <c r="H562" i="12"/>
  <c r="B563" i="12"/>
  <c r="D561" i="12"/>
  <c r="E561" i="12"/>
  <c r="F561" i="12"/>
  <c r="C563" i="12" l="1"/>
  <c r="H563" i="12"/>
  <c r="B564" i="12"/>
  <c r="D562" i="12"/>
  <c r="E562" i="12"/>
  <c r="F562" i="12"/>
  <c r="C564" i="12" l="1"/>
  <c r="H564" i="12"/>
  <c r="B565" i="12"/>
  <c r="D563" i="12"/>
  <c r="E563" i="12"/>
  <c r="F563" i="12"/>
  <c r="C565" i="12" l="1"/>
  <c r="H565" i="12"/>
  <c r="B566" i="12"/>
  <c r="D564" i="12"/>
  <c r="E564" i="12"/>
  <c r="F564" i="12"/>
  <c r="C566" i="12" l="1"/>
  <c r="H566" i="12"/>
  <c r="B567" i="12"/>
  <c r="D565" i="12"/>
  <c r="E565" i="12"/>
  <c r="F565" i="12"/>
  <c r="C567" i="12" l="1"/>
  <c r="H567" i="12"/>
  <c r="B568" i="12"/>
  <c r="D566" i="12"/>
  <c r="E566" i="12"/>
  <c r="F566" i="12"/>
  <c r="C568" i="12" l="1"/>
  <c r="H568" i="12"/>
  <c r="B569" i="12"/>
  <c r="D567" i="12"/>
  <c r="E567" i="12"/>
  <c r="F567" i="12"/>
  <c r="C569" i="12" l="1"/>
  <c r="H569" i="12"/>
  <c r="B570" i="12"/>
  <c r="D568" i="12"/>
  <c r="E568" i="12"/>
  <c r="F568" i="12"/>
  <c r="C570" i="12" l="1"/>
  <c r="H570" i="12"/>
  <c r="B571" i="12"/>
  <c r="D569" i="12"/>
  <c r="E569" i="12"/>
  <c r="F569" i="12"/>
  <c r="C571" i="12" l="1"/>
  <c r="H571" i="12"/>
  <c r="B572" i="12"/>
  <c r="D570" i="12"/>
  <c r="E570" i="12"/>
  <c r="F570" i="12"/>
  <c r="C572" i="12" l="1"/>
  <c r="H572" i="12"/>
  <c r="B573" i="12"/>
  <c r="D571" i="12"/>
  <c r="E571" i="12"/>
  <c r="F571" i="12"/>
  <c r="C573" i="12" l="1"/>
  <c r="H573" i="12"/>
  <c r="B574" i="12"/>
  <c r="D572" i="12"/>
  <c r="E572" i="12"/>
  <c r="F572" i="12"/>
  <c r="C574" i="12" l="1"/>
  <c r="H574" i="12"/>
  <c r="B575" i="12"/>
  <c r="D573" i="12"/>
  <c r="E573" i="12"/>
  <c r="F573" i="12"/>
  <c r="C575" i="12" l="1"/>
  <c r="H575" i="12"/>
  <c r="B576" i="12"/>
  <c r="D574" i="12"/>
  <c r="E574" i="12"/>
  <c r="F574" i="12"/>
  <c r="C576" i="12" l="1"/>
  <c r="H576" i="12"/>
  <c r="B577" i="12"/>
  <c r="D575" i="12"/>
  <c r="E575" i="12"/>
  <c r="F575" i="12"/>
  <c r="C577" i="12" l="1"/>
  <c r="H577" i="12"/>
  <c r="B578" i="12"/>
  <c r="D576" i="12"/>
  <c r="E576" i="12"/>
  <c r="F576" i="12"/>
  <c r="C578" i="12" l="1"/>
  <c r="H578" i="12"/>
  <c r="B579" i="12"/>
  <c r="D577" i="12"/>
  <c r="E577" i="12"/>
  <c r="F577" i="12"/>
  <c r="C579" i="12" l="1"/>
  <c r="H579" i="12"/>
  <c r="B580" i="12"/>
  <c r="D578" i="12"/>
  <c r="E578" i="12"/>
  <c r="F578" i="12"/>
  <c r="C580" i="12" l="1"/>
  <c r="H580" i="12"/>
  <c r="B581" i="12"/>
  <c r="D579" i="12"/>
  <c r="E579" i="12"/>
  <c r="F579" i="12"/>
  <c r="C581" i="12" l="1"/>
  <c r="H581" i="12"/>
  <c r="B582" i="12"/>
  <c r="D580" i="12"/>
  <c r="E580" i="12"/>
  <c r="F580" i="12"/>
  <c r="C582" i="12" l="1"/>
  <c r="H582" i="12"/>
  <c r="B583" i="12"/>
  <c r="D581" i="12"/>
  <c r="E581" i="12"/>
  <c r="F581" i="12"/>
  <c r="C583" i="12" l="1"/>
  <c r="H583" i="12"/>
  <c r="B584" i="12"/>
  <c r="D582" i="12"/>
  <c r="E582" i="12"/>
  <c r="F582" i="12"/>
  <c r="C584" i="12" l="1"/>
  <c r="H584" i="12"/>
  <c r="B585" i="12"/>
  <c r="D583" i="12"/>
  <c r="E583" i="12"/>
  <c r="F583" i="12"/>
  <c r="C585" i="12" l="1"/>
  <c r="H585" i="12"/>
  <c r="B586" i="12"/>
  <c r="D584" i="12"/>
  <c r="E584" i="12"/>
  <c r="F584" i="12"/>
  <c r="C586" i="12" l="1"/>
  <c r="H586" i="12"/>
  <c r="B587" i="12"/>
  <c r="D585" i="12"/>
  <c r="E585" i="12"/>
  <c r="F585" i="12"/>
  <c r="C587" i="12" l="1"/>
  <c r="H587" i="12"/>
  <c r="B588" i="12"/>
  <c r="D586" i="12"/>
  <c r="E586" i="12"/>
  <c r="F586" i="12"/>
  <c r="C588" i="12" l="1"/>
  <c r="H588" i="12"/>
  <c r="B589" i="12"/>
  <c r="D587" i="12"/>
  <c r="E587" i="12"/>
  <c r="F587" i="12"/>
  <c r="C589" i="12" l="1"/>
  <c r="H589" i="12"/>
  <c r="B590" i="12"/>
  <c r="D588" i="12"/>
  <c r="E588" i="12"/>
  <c r="F588" i="12"/>
  <c r="C590" i="12" l="1"/>
  <c r="H590" i="12"/>
  <c r="B591" i="12"/>
  <c r="D589" i="12"/>
  <c r="E589" i="12"/>
  <c r="F589" i="12"/>
  <c r="C591" i="12" l="1"/>
  <c r="H591" i="12"/>
  <c r="B592" i="12"/>
  <c r="D590" i="12"/>
  <c r="E590" i="12"/>
  <c r="F590" i="12"/>
  <c r="C592" i="12" l="1"/>
  <c r="H592" i="12"/>
  <c r="B593" i="12"/>
  <c r="D591" i="12"/>
  <c r="E591" i="12"/>
  <c r="F591" i="12"/>
  <c r="C593" i="12" l="1"/>
  <c r="H593" i="12"/>
  <c r="B594" i="12"/>
  <c r="D592" i="12"/>
  <c r="E592" i="12"/>
  <c r="F592" i="12"/>
  <c r="C594" i="12" l="1"/>
  <c r="H594" i="12"/>
  <c r="B595" i="12"/>
  <c r="D593" i="12"/>
  <c r="E593" i="12"/>
  <c r="F593" i="12"/>
  <c r="C595" i="12" l="1"/>
  <c r="H595" i="12"/>
  <c r="B596" i="12"/>
  <c r="D594" i="12"/>
  <c r="E594" i="12"/>
  <c r="F594" i="12"/>
  <c r="C596" i="12" l="1"/>
  <c r="H596" i="12"/>
  <c r="B597" i="12"/>
  <c r="D595" i="12"/>
  <c r="E595" i="12"/>
  <c r="F595" i="12"/>
  <c r="C597" i="12" l="1"/>
  <c r="H597" i="12"/>
  <c r="B598" i="12"/>
  <c r="D596" i="12"/>
  <c r="E596" i="12"/>
  <c r="F596" i="12"/>
  <c r="C598" i="12" l="1"/>
  <c r="H598" i="12"/>
  <c r="B599" i="12"/>
  <c r="D597" i="12"/>
  <c r="E597" i="12"/>
  <c r="F597" i="12"/>
  <c r="C599" i="12" l="1"/>
  <c r="H599" i="12"/>
  <c r="B600" i="12"/>
  <c r="D598" i="12"/>
  <c r="E598" i="12"/>
  <c r="F598" i="12"/>
  <c r="C600" i="12" l="1"/>
  <c r="H600" i="12"/>
  <c r="B601" i="12"/>
  <c r="D599" i="12"/>
  <c r="E599" i="12"/>
  <c r="F599" i="12"/>
  <c r="C601" i="12" l="1"/>
  <c r="H601" i="12"/>
  <c r="B602" i="12"/>
  <c r="D600" i="12"/>
  <c r="E600" i="12"/>
  <c r="F600" i="12"/>
  <c r="C602" i="12" l="1"/>
  <c r="H602" i="12"/>
  <c r="B603" i="12"/>
  <c r="D601" i="12"/>
  <c r="E601" i="12"/>
  <c r="F601" i="12"/>
  <c r="C603" i="12" l="1"/>
  <c r="H603" i="12"/>
  <c r="B604" i="12"/>
  <c r="D602" i="12"/>
  <c r="E602" i="12"/>
  <c r="F602" i="12"/>
  <c r="C604" i="12" l="1"/>
  <c r="H604" i="12"/>
  <c r="B605" i="12"/>
  <c r="D603" i="12"/>
  <c r="E603" i="12"/>
  <c r="F603" i="12"/>
  <c r="C605" i="12" l="1"/>
  <c r="H605" i="12"/>
  <c r="B606" i="12"/>
  <c r="D604" i="12"/>
  <c r="E604" i="12"/>
  <c r="F604" i="12"/>
  <c r="C606" i="12" l="1"/>
  <c r="H606" i="12"/>
  <c r="B607" i="12"/>
  <c r="D605" i="12"/>
  <c r="E605" i="12"/>
  <c r="F605" i="12"/>
  <c r="C607" i="12" l="1"/>
  <c r="H607" i="12"/>
  <c r="B608" i="12"/>
  <c r="D606" i="12"/>
  <c r="E606" i="12"/>
  <c r="F606" i="12"/>
  <c r="C608" i="12" l="1"/>
  <c r="H608" i="12"/>
  <c r="B609" i="12"/>
  <c r="D607" i="12"/>
  <c r="E607" i="12"/>
  <c r="F607" i="12"/>
  <c r="C609" i="12" l="1"/>
  <c r="H609" i="12"/>
  <c r="B610" i="12"/>
  <c r="D608" i="12"/>
  <c r="E608" i="12"/>
  <c r="F608" i="12"/>
  <c r="C610" i="12" l="1"/>
  <c r="H610" i="12"/>
  <c r="B611" i="12"/>
  <c r="D609" i="12"/>
  <c r="E609" i="12"/>
  <c r="F609" i="12"/>
  <c r="C611" i="12" l="1"/>
  <c r="H611" i="12"/>
  <c r="B612" i="12"/>
  <c r="D610" i="12"/>
  <c r="E610" i="12"/>
  <c r="F610" i="12"/>
  <c r="C612" i="12" l="1"/>
  <c r="H612" i="12"/>
  <c r="B613" i="12"/>
  <c r="D611" i="12"/>
  <c r="E611" i="12"/>
  <c r="F611" i="12"/>
  <c r="C613" i="12" l="1"/>
  <c r="H613" i="12"/>
  <c r="B614" i="12"/>
  <c r="D612" i="12"/>
  <c r="E612" i="12"/>
  <c r="F612" i="12"/>
  <c r="C614" i="12" l="1"/>
  <c r="H614" i="12"/>
  <c r="B615" i="12"/>
  <c r="D613" i="12"/>
  <c r="E613" i="12"/>
  <c r="F613" i="12"/>
  <c r="C615" i="12" l="1"/>
  <c r="H615" i="12"/>
  <c r="B616" i="12"/>
  <c r="D614" i="12"/>
  <c r="E614" i="12"/>
  <c r="F614" i="12"/>
  <c r="C616" i="12" l="1"/>
  <c r="H616" i="12"/>
  <c r="B617" i="12"/>
  <c r="D615" i="12"/>
  <c r="E615" i="12"/>
  <c r="F615" i="12"/>
  <c r="C617" i="12" l="1"/>
  <c r="H617" i="12"/>
  <c r="B618" i="12"/>
  <c r="D616" i="12"/>
  <c r="E616" i="12"/>
  <c r="F616" i="12"/>
  <c r="C618" i="12" l="1"/>
  <c r="H618" i="12"/>
  <c r="B619" i="12"/>
  <c r="D617" i="12"/>
  <c r="E617" i="12"/>
  <c r="F617" i="12"/>
  <c r="C619" i="12" l="1"/>
  <c r="H619" i="12"/>
  <c r="B620" i="12"/>
  <c r="D618" i="12"/>
  <c r="E618" i="12"/>
  <c r="F618" i="12"/>
  <c r="C620" i="12" l="1"/>
  <c r="H620" i="12"/>
  <c r="B621" i="12"/>
  <c r="D619" i="12"/>
  <c r="E619" i="12"/>
  <c r="F619" i="12"/>
  <c r="C621" i="12" l="1"/>
  <c r="H621" i="12"/>
  <c r="B622" i="12"/>
  <c r="D620" i="12"/>
  <c r="E620" i="12"/>
  <c r="F620" i="12"/>
  <c r="C622" i="12" l="1"/>
  <c r="H622" i="12"/>
  <c r="B623" i="12"/>
  <c r="D621" i="12"/>
  <c r="E621" i="12"/>
  <c r="F621" i="12"/>
  <c r="C623" i="12" l="1"/>
  <c r="H623" i="12"/>
  <c r="B624" i="12"/>
  <c r="D622" i="12"/>
  <c r="E622" i="12"/>
  <c r="F622" i="12"/>
  <c r="C624" i="12" l="1"/>
  <c r="H624" i="12"/>
  <c r="B625" i="12"/>
  <c r="D623" i="12"/>
  <c r="E623" i="12"/>
  <c r="F623" i="12"/>
  <c r="C625" i="12" l="1"/>
  <c r="H625" i="12"/>
  <c r="B626" i="12"/>
  <c r="D624" i="12"/>
  <c r="E624" i="12"/>
  <c r="F624" i="12"/>
  <c r="C626" i="12" l="1"/>
  <c r="H626" i="12"/>
  <c r="B627" i="12"/>
  <c r="D625" i="12"/>
  <c r="E625" i="12"/>
  <c r="F625" i="12"/>
  <c r="C627" i="12" l="1"/>
  <c r="H627" i="12"/>
  <c r="B628" i="12"/>
  <c r="D626" i="12"/>
  <c r="E626" i="12"/>
  <c r="F626" i="12"/>
  <c r="C628" i="12" l="1"/>
  <c r="H628" i="12"/>
  <c r="B629" i="12"/>
  <c r="D627" i="12"/>
  <c r="E627" i="12"/>
  <c r="F627" i="12"/>
  <c r="C629" i="12" l="1"/>
  <c r="H629" i="12"/>
  <c r="B630" i="12"/>
  <c r="D628" i="12"/>
  <c r="E628" i="12"/>
  <c r="F628" i="12"/>
  <c r="C630" i="12" l="1"/>
  <c r="H630" i="12"/>
  <c r="B631" i="12"/>
  <c r="D629" i="12"/>
  <c r="E629" i="12"/>
  <c r="F629" i="12"/>
  <c r="C631" i="12" l="1"/>
  <c r="H631" i="12"/>
  <c r="B632" i="12"/>
  <c r="D630" i="12"/>
  <c r="E630" i="12"/>
  <c r="F630" i="12"/>
  <c r="C632" i="12" l="1"/>
  <c r="H632" i="12"/>
  <c r="B633" i="12"/>
  <c r="D631" i="12"/>
  <c r="E631" i="12"/>
  <c r="F631" i="12"/>
  <c r="C633" i="12" l="1"/>
  <c r="H633" i="12"/>
  <c r="B634" i="12"/>
  <c r="D632" i="12"/>
  <c r="E632" i="12"/>
  <c r="F632" i="12"/>
  <c r="C634" i="12" l="1"/>
  <c r="H634" i="12"/>
  <c r="B635" i="12"/>
  <c r="D633" i="12"/>
  <c r="E633" i="12"/>
  <c r="F633" i="12"/>
  <c r="C635" i="12" l="1"/>
  <c r="H635" i="12"/>
  <c r="B636" i="12"/>
  <c r="D634" i="12"/>
  <c r="E634" i="12"/>
  <c r="F634" i="12"/>
  <c r="C636" i="12" l="1"/>
  <c r="H636" i="12"/>
  <c r="B637" i="12"/>
  <c r="D635" i="12"/>
  <c r="E635" i="12"/>
  <c r="F635" i="12"/>
  <c r="C637" i="12" l="1"/>
  <c r="H637" i="12"/>
  <c r="B638" i="12"/>
  <c r="D636" i="12"/>
  <c r="E636" i="12"/>
  <c r="F636" i="12"/>
  <c r="C638" i="12" l="1"/>
  <c r="H638" i="12"/>
  <c r="B639" i="12"/>
  <c r="D637" i="12"/>
  <c r="E637" i="12"/>
  <c r="F637" i="12"/>
  <c r="C639" i="12" l="1"/>
  <c r="H639" i="12"/>
  <c r="B640" i="12"/>
  <c r="D638" i="12"/>
  <c r="E638" i="12"/>
  <c r="F638" i="12"/>
  <c r="C640" i="12" l="1"/>
  <c r="H640" i="12"/>
  <c r="B641" i="12"/>
  <c r="D639" i="12"/>
  <c r="E639" i="12"/>
  <c r="F639" i="12"/>
  <c r="C641" i="12" l="1"/>
  <c r="H641" i="12"/>
  <c r="B642" i="12"/>
  <c r="D640" i="12"/>
  <c r="E640" i="12"/>
  <c r="F640" i="12"/>
  <c r="C642" i="12" l="1"/>
  <c r="H642" i="12"/>
  <c r="B643" i="12"/>
  <c r="D641" i="12"/>
  <c r="E641" i="12"/>
  <c r="F641" i="12"/>
  <c r="C643" i="12" l="1"/>
  <c r="H643" i="12"/>
  <c r="B644" i="12"/>
  <c r="D642" i="12"/>
  <c r="E642" i="12"/>
  <c r="F642" i="12"/>
  <c r="C644" i="12" l="1"/>
  <c r="H644" i="12"/>
  <c r="B645" i="12"/>
  <c r="D643" i="12"/>
  <c r="E643" i="12"/>
  <c r="F643" i="12"/>
  <c r="C645" i="12" l="1"/>
  <c r="H645" i="12"/>
  <c r="B646" i="12"/>
  <c r="D644" i="12"/>
  <c r="E644" i="12"/>
  <c r="F644" i="12"/>
  <c r="C646" i="12" l="1"/>
  <c r="H646" i="12"/>
  <c r="B647" i="12"/>
  <c r="D645" i="12"/>
  <c r="E645" i="12"/>
  <c r="F645" i="12"/>
  <c r="C647" i="12" l="1"/>
  <c r="H647" i="12"/>
  <c r="B648" i="12"/>
  <c r="D646" i="12"/>
  <c r="E646" i="12"/>
  <c r="F646" i="12"/>
  <c r="C648" i="12" l="1"/>
  <c r="H648" i="12"/>
  <c r="B649" i="12"/>
  <c r="D647" i="12"/>
  <c r="E647" i="12"/>
  <c r="F647" i="12"/>
  <c r="C649" i="12" l="1"/>
  <c r="H649" i="12"/>
  <c r="B650" i="12"/>
  <c r="D648" i="12"/>
  <c r="E648" i="12"/>
  <c r="F648" i="12"/>
  <c r="C650" i="12" l="1"/>
  <c r="H650" i="12"/>
  <c r="B651" i="12"/>
  <c r="D649" i="12"/>
  <c r="E649" i="12"/>
  <c r="F649" i="12"/>
  <c r="C651" i="12" l="1"/>
  <c r="H651" i="12"/>
  <c r="B652" i="12"/>
  <c r="D650" i="12"/>
  <c r="E650" i="12"/>
  <c r="F650" i="12"/>
  <c r="C652" i="12" l="1"/>
  <c r="H652" i="12"/>
  <c r="B653" i="12"/>
  <c r="D651" i="12"/>
  <c r="E651" i="12"/>
  <c r="F651" i="12"/>
  <c r="C653" i="12" l="1"/>
  <c r="H653" i="12"/>
  <c r="B654" i="12"/>
  <c r="D652" i="12"/>
  <c r="E652" i="12"/>
  <c r="F652" i="12"/>
  <c r="C654" i="12" l="1"/>
  <c r="H654" i="12"/>
  <c r="B655" i="12"/>
  <c r="D653" i="12"/>
  <c r="E653" i="12"/>
  <c r="F653" i="12"/>
  <c r="C655" i="12" l="1"/>
  <c r="H655" i="12"/>
  <c r="B656" i="12"/>
  <c r="D654" i="12"/>
  <c r="E654" i="12"/>
  <c r="F654" i="12"/>
  <c r="C656" i="12" l="1"/>
  <c r="H656" i="12"/>
  <c r="B657" i="12"/>
  <c r="D655" i="12"/>
  <c r="E655" i="12"/>
  <c r="F655" i="12"/>
  <c r="C657" i="12" l="1"/>
  <c r="H657" i="12"/>
  <c r="B658" i="12"/>
  <c r="D656" i="12"/>
  <c r="E656" i="12"/>
  <c r="F656" i="12"/>
  <c r="C658" i="12" l="1"/>
  <c r="H658" i="12"/>
  <c r="B659" i="12"/>
  <c r="D657" i="12"/>
  <c r="E657" i="12"/>
  <c r="F657" i="12"/>
  <c r="C659" i="12" l="1"/>
  <c r="H659" i="12"/>
  <c r="B660" i="12"/>
  <c r="D658" i="12"/>
  <c r="E658" i="12"/>
  <c r="F658" i="12"/>
  <c r="C660" i="12" l="1"/>
  <c r="H660" i="12"/>
  <c r="B661" i="12"/>
  <c r="D659" i="12"/>
  <c r="E659" i="12"/>
  <c r="F659" i="12"/>
  <c r="C661" i="12" l="1"/>
  <c r="H661" i="12"/>
  <c r="B662" i="12"/>
  <c r="D660" i="12"/>
  <c r="E660" i="12"/>
  <c r="F660" i="12"/>
  <c r="C662" i="12" l="1"/>
  <c r="H662" i="12"/>
  <c r="B663" i="12"/>
  <c r="D661" i="12"/>
  <c r="E661" i="12"/>
  <c r="F661" i="12"/>
  <c r="C663" i="12" l="1"/>
  <c r="H663" i="12"/>
  <c r="B664" i="12"/>
  <c r="D662" i="12"/>
  <c r="E662" i="12"/>
  <c r="F662" i="12"/>
  <c r="C664" i="12" l="1"/>
  <c r="H664" i="12"/>
  <c r="B665" i="12"/>
  <c r="D663" i="12"/>
  <c r="E663" i="12"/>
  <c r="F663" i="12"/>
  <c r="C665" i="12" l="1"/>
  <c r="H665" i="12"/>
  <c r="B666" i="12"/>
  <c r="D664" i="12"/>
  <c r="E664" i="12"/>
  <c r="F664" i="12"/>
  <c r="C666" i="12" l="1"/>
  <c r="H666" i="12"/>
  <c r="B667" i="12"/>
  <c r="D665" i="12"/>
  <c r="E665" i="12"/>
  <c r="F665" i="12"/>
  <c r="C667" i="12" l="1"/>
  <c r="H667" i="12"/>
  <c r="B668" i="12"/>
  <c r="D666" i="12"/>
  <c r="E666" i="12"/>
  <c r="F666" i="12"/>
  <c r="C668" i="12" l="1"/>
  <c r="H668" i="12"/>
  <c r="B669" i="12"/>
  <c r="D667" i="12"/>
  <c r="E667" i="12"/>
  <c r="F667" i="12"/>
  <c r="C669" i="12" l="1"/>
  <c r="H669" i="12"/>
  <c r="B670" i="12"/>
  <c r="D668" i="12"/>
  <c r="E668" i="12"/>
  <c r="F668" i="12"/>
  <c r="C670" i="12" l="1"/>
  <c r="H670" i="12"/>
  <c r="B671" i="12"/>
  <c r="D669" i="12"/>
  <c r="E669" i="12"/>
  <c r="F669" i="12"/>
  <c r="C671" i="12" l="1"/>
  <c r="H671" i="12"/>
  <c r="B672" i="12"/>
  <c r="D670" i="12"/>
  <c r="E670" i="12"/>
  <c r="F670" i="12"/>
  <c r="C672" i="12" l="1"/>
  <c r="H672" i="12"/>
  <c r="B673" i="12"/>
  <c r="D671" i="12"/>
  <c r="E671" i="12"/>
  <c r="F671" i="12"/>
  <c r="C673" i="12" l="1"/>
  <c r="H673" i="12"/>
  <c r="B674" i="12"/>
  <c r="D672" i="12"/>
  <c r="E672" i="12"/>
  <c r="F672" i="12"/>
  <c r="C674" i="12" l="1"/>
  <c r="H674" i="12"/>
  <c r="B675" i="12"/>
  <c r="D673" i="12"/>
  <c r="E673" i="12"/>
  <c r="F673" i="12"/>
  <c r="C675" i="12" l="1"/>
  <c r="H675" i="12"/>
  <c r="B676" i="12"/>
  <c r="D674" i="12"/>
  <c r="E674" i="12"/>
  <c r="F674" i="12"/>
  <c r="C676" i="12" l="1"/>
  <c r="H676" i="12"/>
  <c r="B677" i="12"/>
  <c r="D675" i="12"/>
  <c r="E675" i="12"/>
  <c r="F675" i="12"/>
  <c r="C677" i="12" l="1"/>
  <c r="H677" i="12"/>
  <c r="B678" i="12"/>
  <c r="D676" i="12"/>
  <c r="E676" i="12"/>
  <c r="F676" i="12"/>
  <c r="C678" i="12" l="1"/>
  <c r="H678" i="12"/>
  <c r="B679" i="12"/>
  <c r="D677" i="12"/>
  <c r="E677" i="12"/>
  <c r="F677" i="12"/>
  <c r="C679" i="12" l="1"/>
  <c r="H679" i="12"/>
  <c r="B680" i="12"/>
  <c r="D678" i="12"/>
  <c r="E678" i="12"/>
  <c r="F678" i="12"/>
  <c r="C680" i="12" l="1"/>
  <c r="H680" i="12"/>
  <c r="B681" i="12"/>
  <c r="D679" i="12"/>
  <c r="E679" i="12"/>
  <c r="F679" i="12"/>
  <c r="C681" i="12" l="1"/>
  <c r="H681" i="12"/>
  <c r="B682" i="12"/>
  <c r="D680" i="12"/>
  <c r="E680" i="12"/>
  <c r="F680" i="12"/>
  <c r="C682" i="12" l="1"/>
  <c r="H682" i="12"/>
  <c r="B683" i="12"/>
  <c r="D681" i="12"/>
  <c r="E681" i="12"/>
  <c r="F681" i="12"/>
  <c r="C683" i="12" l="1"/>
  <c r="H683" i="12"/>
  <c r="B684" i="12"/>
  <c r="D682" i="12"/>
  <c r="E682" i="12"/>
  <c r="F682" i="12"/>
  <c r="C684" i="12" l="1"/>
  <c r="H684" i="12"/>
  <c r="B685" i="12"/>
  <c r="D683" i="12"/>
  <c r="E683" i="12"/>
  <c r="F683" i="12"/>
  <c r="C685" i="12" l="1"/>
  <c r="H685" i="12"/>
  <c r="B686" i="12"/>
  <c r="D684" i="12"/>
  <c r="E684" i="12"/>
  <c r="F684" i="12"/>
  <c r="C686" i="12" l="1"/>
  <c r="H686" i="12"/>
  <c r="B687" i="12"/>
  <c r="D685" i="12"/>
  <c r="E685" i="12"/>
  <c r="F685" i="12"/>
  <c r="C687" i="12" l="1"/>
  <c r="H687" i="12"/>
  <c r="B688" i="12"/>
  <c r="D686" i="12"/>
  <c r="E686" i="12"/>
  <c r="F686" i="12"/>
  <c r="C688" i="12" l="1"/>
  <c r="H688" i="12"/>
  <c r="B689" i="12"/>
  <c r="D687" i="12"/>
  <c r="E687" i="12"/>
  <c r="F687" i="12"/>
  <c r="C689" i="12" l="1"/>
  <c r="H689" i="12"/>
  <c r="B690" i="12"/>
  <c r="D688" i="12"/>
  <c r="E688" i="12"/>
  <c r="F688" i="12"/>
  <c r="C690" i="12" l="1"/>
  <c r="H690" i="12"/>
  <c r="B691" i="12"/>
  <c r="D689" i="12"/>
  <c r="E689" i="12"/>
  <c r="F689" i="12"/>
  <c r="C691" i="12" l="1"/>
  <c r="H691" i="12"/>
  <c r="B692" i="12"/>
  <c r="D690" i="12"/>
  <c r="E690" i="12"/>
  <c r="F690" i="12"/>
  <c r="C692" i="12" l="1"/>
  <c r="H692" i="12"/>
  <c r="B693" i="12"/>
  <c r="D691" i="12"/>
  <c r="E691" i="12"/>
  <c r="F691" i="12"/>
  <c r="C693" i="12" l="1"/>
  <c r="H693" i="12"/>
  <c r="B694" i="12"/>
  <c r="D692" i="12"/>
  <c r="E692" i="12"/>
  <c r="F692" i="12"/>
  <c r="C694" i="12" l="1"/>
  <c r="H694" i="12"/>
  <c r="B695" i="12"/>
  <c r="D693" i="12"/>
  <c r="E693" i="12"/>
  <c r="F693" i="12"/>
  <c r="C695" i="12" l="1"/>
  <c r="H695" i="12"/>
  <c r="B696" i="12"/>
  <c r="D694" i="12"/>
  <c r="E694" i="12"/>
  <c r="F694" i="12"/>
  <c r="C696" i="12" l="1"/>
  <c r="H696" i="12"/>
  <c r="B697" i="12"/>
  <c r="D695" i="12"/>
  <c r="E695" i="12"/>
  <c r="F695" i="12"/>
  <c r="C697" i="12" l="1"/>
  <c r="H697" i="12"/>
  <c r="B698" i="12"/>
  <c r="D696" i="12"/>
  <c r="E696" i="12"/>
  <c r="F696" i="12"/>
  <c r="C698" i="12" l="1"/>
  <c r="H698" i="12"/>
  <c r="B699" i="12"/>
  <c r="D697" i="12"/>
  <c r="E697" i="12"/>
  <c r="F697" i="12"/>
  <c r="C699" i="12" l="1"/>
  <c r="H699" i="12"/>
  <c r="B700" i="12"/>
  <c r="D698" i="12"/>
  <c r="E698" i="12"/>
  <c r="F698" i="12"/>
  <c r="C700" i="12" l="1"/>
  <c r="H700" i="12"/>
  <c r="B701" i="12"/>
  <c r="D699" i="12"/>
  <c r="E699" i="12"/>
  <c r="F699" i="12"/>
  <c r="C701" i="12" l="1"/>
  <c r="H701" i="12"/>
  <c r="B702" i="12"/>
  <c r="D700" i="12"/>
  <c r="E700" i="12"/>
  <c r="F700" i="12"/>
  <c r="C702" i="12" l="1"/>
  <c r="H702" i="12"/>
  <c r="B703" i="12"/>
  <c r="D701" i="12"/>
  <c r="E701" i="12"/>
  <c r="F701" i="12"/>
  <c r="C703" i="12" l="1"/>
  <c r="H703" i="12"/>
  <c r="B704" i="12"/>
  <c r="D702" i="12"/>
  <c r="E702" i="12"/>
  <c r="F702" i="12"/>
  <c r="C704" i="12" l="1"/>
  <c r="H704" i="12"/>
  <c r="B705" i="12"/>
  <c r="D703" i="12"/>
  <c r="E703" i="12"/>
  <c r="F703" i="12"/>
  <c r="C705" i="12" l="1"/>
  <c r="H705" i="12"/>
  <c r="B706" i="12"/>
  <c r="D704" i="12"/>
  <c r="E704" i="12"/>
  <c r="F704" i="12"/>
  <c r="C706" i="12" l="1"/>
  <c r="H706" i="12"/>
  <c r="B707" i="12"/>
  <c r="D705" i="12"/>
  <c r="E705" i="12"/>
  <c r="F705" i="12"/>
  <c r="C707" i="12" l="1"/>
  <c r="H707" i="12"/>
  <c r="B708" i="12"/>
  <c r="D706" i="12"/>
  <c r="E706" i="12"/>
  <c r="F706" i="12"/>
  <c r="C708" i="12" l="1"/>
  <c r="H708" i="12"/>
  <c r="B709" i="12"/>
  <c r="D707" i="12"/>
  <c r="E707" i="12"/>
  <c r="F707" i="12"/>
  <c r="C709" i="12" l="1"/>
  <c r="H709" i="12"/>
  <c r="B710" i="12"/>
  <c r="D708" i="12"/>
  <c r="E708" i="12"/>
  <c r="F708" i="12"/>
  <c r="C710" i="12" l="1"/>
  <c r="H710" i="12"/>
  <c r="B711" i="12"/>
  <c r="D709" i="12"/>
  <c r="E709" i="12"/>
  <c r="F709" i="12"/>
  <c r="C711" i="12" l="1"/>
  <c r="H711" i="12"/>
  <c r="B712" i="12"/>
  <c r="D710" i="12"/>
  <c r="E710" i="12"/>
  <c r="F710" i="12"/>
  <c r="C712" i="12" l="1"/>
  <c r="H712" i="12"/>
  <c r="B713" i="12"/>
  <c r="D711" i="12"/>
  <c r="E711" i="12"/>
  <c r="F711" i="12"/>
  <c r="C713" i="12" l="1"/>
  <c r="H713" i="12"/>
  <c r="B714" i="12"/>
  <c r="D712" i="12"/>
  <c r="E712" i="12"/>
  <c r="F712" i="12"/>
  <c r="C714" i="12" l="1"/>
  <c r="H714" i="12"/>
  <c r="B715" i="12"/>
  <c r="D713" i="12"/>
  <c r="E713" i="12"/>
  <c r="F713" i="12"/>
  <c r="C715" i="12" l="1"/>
  <c r="H715" i="12"/>
  <c r="B716" i="12"/>
  <c r="D714" i="12"/>
  <c r="E714" i="12"/>
  <c r="F714" i="12"/>
  <c r="C716" i="12" l="1"/>
  <c r="H716" i="12"/>
  <c r="B717" i="12"/>
  <c r="D715" i="12"/>
  <c r="E715" i="12"/>
  <c r="F715" i="12"/>
  <c r="C717" i="12" l="1"/>
  <c r="H717" i="12"/>
  <c r="B718" i="12"/>
  <c r="D716" i="12"/>
  <c r="E716" i="12"/>
  <c r="F716" i="12"/>
  <c r="C718" i="12" l="1"/>
  <c r="H718" i="12"/>
  <c r="B719" i="12"/>
  <c r="D717" i="12"/>
  <c r="E717" i="12"/>
  <c r="F717" i="12"/>
  <c r="C719" i="12" l="1"/>
  <c r="H719" i="12"/>
  <c r="B720" i="12"/>
  <c r="D718" i="12"/>
  <c r="E718" i="12"/>
  <c r="F718" i="12"/>
  <c r="C720" i="12" l="1"/>
  <c r="H720" i="12"/>
  <c r="B721" i="12"/>
  <c r="D719" i="12"/>
  <c r="E719" i="12"/>
  <c r="F719" i="12"/>
  <c r="C721" i="12" l="1"/>
  <c r="H721" i="12"/>
  <c r="B722" i="12"/>
  <c r="D720" i="12"/>
  <c r="E720" i="12"/>
  <c r="F720" i="12"/>
  <c r="C722" i="12" l="1"/>
  <c r="H722" i="12"/>
  <c r="B723" i="12"/>
  <c r="D721" i="12"/>
  <c r="E721" i="12"/>
  <c r="F721" i="12"/>
  <c r="C723" i="12" l="1"/>
  <c r="H723" i="12"/>
  <c r="B724" i="12"/>
  <c r="D722" i="12"/>
  <c r="E722" i="12"/>
  <c r="F722" i="12"/>
  <c r="C724" i="12" l="1"/>
  <c r="H724" i="12"/>
  <c r="B725" i="12"/>
  <c r="D723" i="12"/>
  <c r="E723" i="12"/>
  <c r="F723" i="12"/>
  <c r="C725" i="12" l="1"/>
  <c r="H725" i="12"/>
  <c r="B726" i="12"/>
  <c r="D724" i="12"/>
  <c r="E724" i="12"/>
  <c r="F724" i="12"/>
  <c r="C726" i="12" l="1"/>
  <c r="H726" i="12"/>
  <c r="B727" i="12"/>
  <c r="D725" i="12"/>
  <c r="E725" i="12"/>
  <c r="F725" i="12"/>
  <c r="C727" i="12" l="1"/>
  <c r="H727" i="12"/>
  <c r="B728" i="12"/>
  <c r="D726" i="12"/>
  <c r="E726" i="12"/>
  <c r="F726" i="12"/>
  <c r="C728" i="12" l="1"/>
  <c r="H728" i="12"/>
  <c r="B729" i="12"/>
  <c r="D727" i="12"/>
  <c r="E727" i="12"/>
  <c r="F727" i="12"/>
  <c r="C729" i="12" l="1"/>
  <c r="H729" i="12"/>
  <c r="B730" i="12"/>
  <c r="D728" i="12"/>
  <c r="E728" i="12"/>
  <c r="F728" i="12"/>
  <c r="C730" i="12" l="1"/>
  <c r="H730" i="12"/>
  <c r="B731" i="12"/>
  <c r="D729" i="12"/>
  <c r="E729" i="12"/>
  <c r="F729" i="12"/>
  <c r="C731" i="12" l="1"/>
  <c r="H731" i="12"/>
  <c r="B732" i="12"/>
  <c r="D730" i="12"/>
  <c r="E730" i="12"/>
  <c r="F730" i="12"/>
  <c r="C732" i="12" l="1"/>
  <c r="H732" i="12"/>
  <c r="B733" i="12"/>
  <c r="D731" i="12"/>
  <c r="E731" i="12"/>
  <c r="F731" i="12"/>
  <c r="C733" i="12" l="1"/>
  <c r="H733" i="12"/>
  <c r="B734" i="12"/>
  <c r="D732" i="12"/>
  <c r="E732" i="12"/>
  <c r="F732" i="12"/>
  <c r="C734" i="12" l="1"/>
  <c r="H734" i="12"/>
  <c r="B735" i="12"/>
  <c r="D733" i="12"/>
  <c r="E733" i="12"/>
  <c r="F733" i="12"/>
  <c r="C735" i="12" l="1"/>
  <c r="H735" i="12"/>
  <c r="B736" i="12"/>
  <c r="D734" i="12"/>
  <c r="E734" i="12"/>
  <c r="F734" i="12"/>
  <c r="C736" i="12" l="1"/>
  <c r="H736" i="12"/>
  <c r="B737" i="12"/>
  <c r="D735" i="12"/>
  <c r="E735" i="12"/>
  <c r="F735" i="12"/>
  <c r="C737" i="12" l="1"/>
  <c r="H737" i="12"/>
  <c r="B738" i="12"/>
  <c r="D736" i="12"/>
  <c r="E736" i="12"/>
  <c r="F736" i="12"/>
  <c r="C738" i="12" l="1"/>
  <c r="H738" i="12"/>
  <c r="B739" i="12"/>
  <c r="D737" i="12"/>
  <c r="E737" i="12"/>
  <c r="F737" i="12"/>
  <c r="C739" i="12" l="1"/>
  <c r="H739" i="12"/>
  <c r="B740" i="12"/>
  <c r="D738" i="12"/>
  <c r="E738" i="12"/>
  <c r="F738" i="12"/>
  <c r="C740" i="12" l="1"/>
  <c r="H740" i="12"/>
  <c r="B741" i="12"/>
  <c r="D739" i="12"/>
  <c r="E739" i="12"/>
  <c r="F739" i="12"/>
  <c r="C741" i="12" l="1"/>
  <c r="H741" i="12"/>
  <c r="B742" i="12"/>
  <c r="D740" i="12"/>
  <c r="E740" i="12"/>
  <c r="F740" i="12"/>
  <c r="C742" i="12" l="1"/>
  <c r="H742" i="12"/>
  <c r="B743" i="12"/>
  <c r="D741" i="12"/>
  <c r="E741" i="12"/>
  <c r="F741" i="12"/>
  <c r="C743" i="12" l="1"/>
  <c r="H743" i="12"/>
  <c r="B744" i="12"/>
  <c r="D742" i="12"/>
  <c r="E742" i="12"/>
  <c r="F742" i="12"/>
  <c r="C744" i="12" l="1"/>
  <c r="H744" i="12"/>
  <c r="B745" i="12"/>
  <c r="D743" i="12"/>
  <c r="E743" i="12"/>
  <c r="F743" i="12"/>
  <c r="C745" i="12" l="1"/>
  <c r="H745" i="12"/>
  <c r="B746" i="12"/>
  <c r="D744" i="12"/>
  <c r="E744" i="12"/>
  <c r="F744" i="12"/>
  <c r="C746" i="12" l="1"/>
  <c r="H746" i="12"/>
  <c r="B747" i="12"/>
  <c r="D745" i="12"/>
  <c r="E745" i="12"/>
  <c r="F745" i="12"/>
  <c r="C747" i="12" l="1"/>
  <c r="H747" i="12"/>
  <c r="B748" i="12"/>
  <c r="D746" i="12"/>
  <c r="E746" i="12"/>
  <c r="F746" i="12"/>
  <c r="C748" i="12" l="1"/>
  <c r="H748" i="12"/>
  <c r="B749" i="12"/>
  <c r="D747" i="12"/>
  <c r="E747" i="12"/>
  <c r="F747" i="12"/>
  <c r="C749" i="12" l="1"/>
  <c r="H749" i="12"/>
  <c r="B750" i="12"/>
  <c r="D748" i="12"/>
  <c r="E748" i="12"/>
  <c r="F748" i="12"/>
  <c r="C750" i="12" l="1"/>
  <c r="H750" i="12"/>
  <c r="B751" i="12"/>
  <c r="D749" i="12"/>
  <c r="E749" i="12"/>
  <c r="F749" i="12"/>
  <c r="C751" i="12" l="1"/>
  <c r="H751" i="12"/>
  <c r="B752" i="12"/>
  <c r="D750" i="12"/>
  <c r="E750" i="12"/>
  <c r="F750" i="12"/>
  <c r="C752" i="12" l="1"/>
  <c r="H752" i="12"/>
  <c r="B753" i="12"/>
  <c r="D751" i="12"/>
  <c r="E751" i="12"/>
  <c r="F751" i="12"/>
  <c r="C753" i="12" l="1"/>
  <c r="H753" i="12"/>
  <c r="B754" i="12"/>
  <c r="D752" i="12"/>
  <c r="E752" i="12"/>
  <c r="F752" i="12"/>
  <c r="C754" i="12" l="1"/>
  <c r="H754" i="12"/>
  <c r="B755" i="12"/>
  <c r="D753" i="12"/>
  <c r="E753" i="12"/>
  <c r="F753" i="12"/>
  <c r="C755" i="12" l="1"/>
  <c r="H755" i="12"/>
  <c r="B756" i="12"/>
  <c r="D754" i="12"/>
  <c r="E754" i="12"/>
  <c r="F754" i="12"/>
  <c r="C756" i="12" l="1"/>
  <c r="H756" i="12"/>
  <c r="B757" i="12"/>
  <c r="D755" i="12"/>
  <c r="E755" i="12"/>
  <c r="F755" i="12"/>
  <c r="C757" i="12" l="1"/>
  <c r="H757" i="12"/>
  <c r="B758" i="12"/>
  <c r="D756" i="12"/>
  <c r="E756" i="12"/>
  <c r="F756" i="12"/>
  <c r="C758" i="12" l="1"/>
  <c r="H758" i="12"/>
  <c r="B759" i="12"/>
  <c r="D757" i="12"/>
  <c r="E757" i="12"/>
  <c r="F757" i="12"/>
  <c r="C759" i="12" l="1"/>
  <c r="H759" i="12"/>
  <c r="B760" i="12"/>
  <c r="D758" i="12"/>
  <c r="E758" i="12"/>
  <c r="F758" i="12"/>
  <c r="C760" i="12" l="1"/>
  <c r="H760" i="12"/>
  <c r="B761" i="12"/>
  <c r="D759" i="12"/>
  <c r="E759" i="12"/>
  <c r="F759" i="12"/>
  <c r="C761" i="12" l="1"/>
  <c r="H761" i="12"/>
  <c r="B762" i="12"/>
  <c r="D760" i="12"/>
  <c r="E760" i="12"/>
  <c r="F760" i="12"/>
  <c r="C762" i="12" l="1"/>
  <c r="H762" i="12"/>
  <c r="B763" i="12"/>
  <c r="D761" i="12"/>
  <c r="E761" i="12"/>
  <c r="F761" i="12"/>
  <c r="C763" i="12" l="1"/>
  <c r="H763" i="12"/>
  <c r="B764" i="12"/>
  <c r="D762" i="12"/>
  <c r="E762" i="12"/>
  <c r="F762" i="12"/>
  <c r="C764" i="12" l="1"/>
  <c r="H764" i="12"/>
  <c r="B765" i="12"/>
  <c r="D763" i="12"/>
  <c r="E763" i="12"/>
  <c r="F763" i="12"/>
  <c r="C765" i="12" l="1"/>
  <c r="H765" i="12"/>
  <c r="B766" i="12"/>
  <c r="D764" i="12"/>
  <c r="E764" i="12"/>
  <c r="F764" i="12"/>
  <c r="C766" i="12" l="1"/>
  <c r="H766" i="12"/>
  <c r="B767" i="12"/>
  <c r="D765" i="12"/>
  <c r="E765" i="12"/>
  <c r="F765" i="12"/>
  <c r="C767" i="12" l="1"/>
  <c r="H767" i="12"/>
  <c r="B768" i="12"/>
  <c r="D766" i="12"/>
  <c r="E766" i="12"/>
  <c r="F766" i="12"/>
  <c r="C768" i="12" l="1"/>
  <c r="H768" i="12"/>
  <c r="B769" i="12"/>
  <c r="D767" i="12"/>
  <c r="E767" i="12"/>
  <c r="F767" i="12"/>
  <c r="C769" i="12" l="1"/>
  <c r="H769" i="12"/>
  <c r="B770" i="12"/>
  <c r="D768" i="12"/>
  <c r="E768" i="12"/>
  <c r="F768" i="12"/>
  <c r="C770" i="12" l="1"/>
  <c r="H770" i="12"/>
  <c r="B771" i="12"/>
  <c r="D769" i="12"/>
  <c r="E769" i="12"/>
  <c r="F769" i="12"/>
  <c r="C771" i="12" l="1"/>
  <c r="H771" i="12"/>
  <c r="B772" i="12"/>
  <c r="D770" i="12"/>
  <c r="E770" i="12"/>
  <c r="F770" i="12"/>
  <c r="C772" i="12" l="1"/>
  <c r="H772" i="12"/>
  <c r="B773" i="12"/>
  <c r="D771" i="12"/>
  <c r="E771" i="12"/>
  <c r="F771" i="12"/>
  <c r="C773" i="12" l="1"/>
  <c r="H773" i="12"/>
  <c r="B774" i="12"/>
  <c r="D772" i="12"/>
  <c r="E772" i="12"/>
  <c r="F772" i="12"/>
  <c r="C774" i="12" l="1"/>
  <c r="H774" i="12"/>
  <c r="B775" i="12"/>
  <c r="D773" i="12"/>
  <c r="E773" i="12"/>
  <c r="F773" i="12"/>
  <c r="C775" i="12" l="1"/>
  <c r="H775" i="12"/>
  <c r="B776" i="12"/>
  <c r="D774" i="12"/>
  <c r="E774" i="12"/>
  <c r="F774" i="12"/>
  <c r="C776" i="12" l="1"/>
  <c r="H776" i="12"/>
  <c r="B777" i="12"/>
  <c r="D775" i="12"/>
  <c r="E775" i="12"/>
  <c r="F775" i="12"/>
  <c r="C777" i="12" l="1"/>
  <c r="H777" i="12"/>
  <c r="B778" i="12"/>
  <c r="D776" i="12"/>
  <c r="E776" i="12"/>
  <c r="F776" i="12"/>
  <c r="C778" i="12" l="1"/>
  <c r="H778" i="12"/>
  <c r="B779" i="12"/>
  <c r="D777" i="12"/>
  <c r="E777" i="12"/>
  <c r="F777" i="12"/>
  <c r="C779" i="12" l="1"/>
  <c r="H779" i="12"/>
  <c r="B780" i="12"/>
  <c r="D778" i="12"/>
  <c r="E778" i="12"/>
  <c r="F778" i="12"/>
  <c r="C780" i="12" l="1"/>
  <c r="H780" i="12"/>
  <c r="B781" i="12"/>
  <c r="D779" i="12"/>
  <c r="E779" i="12"/>
  <c r="F779" i="12"/>
  <c r="C781" i="12" l="1"/>
  <c r="H781" i="12"/>
  <c r="B782" i="12"/>
  <c r="D780" i="12"/>
  <c r="E780" i="12"/>
  <c r="F780" i="12"/>
  <c r="C782" i="12" l="1"/>
  <c r="H782" i="12"/>
  <c r="B783" i="12"/>
  <c r="D781" i="12"/>
  <c r="E781" i="12"/>
  <c r="F781" i="12"/>
  <c r="C783" i="12" l="1"/>
  <c r="H783" i="12"/>
  <c r="B784" i="12"/>
  <c r="D782" i="12"/>
  <c r="E782" i="12"/>
  <c r="F782" i="12"/>
  <c r="C784" i="12" l="1"/>
  <c r="H784" i="12"/>
  <c r="B785" i="12"/>
  <c r="D783" i="12"/>
  <c r="E783" i="12"/>
  <c r="F783" i="12"/>
  <c r="C785" i="12" l="1"/>
  <c r="H785" i="12"/>
  <c r="B786" i="12"/>
  <c r="D784" i="12"/>
  <c r="E784" i="12"/>
  <c r="F784" i="12"/>
  <c r="C786" i="12" l="1"/>
  <c r="H786" i="12"/>
  <c r="B787" i="12"/>
  <c r="D785" i="12"/>
  <c r="E785" i="12"/>
  <c r="F785" i="12"/>
  <c r="C787" i="12" l="1"/>
  <c r="H787" i="12"/>
  <c r="B788" i="12"/>
  <c r="D786" i="12"/>
  <c r="E786" i="12"/>
  <c r="F786" i="12"/>
  <c r="C788" i="12" l="1"/>
  <c r="H788" i="12"/>
  <c r="B789" i="12"/>
  <c r="D787" i="12"/>
  <c r="E787" i="12"/>
  <c r="F787" i="12"/>
  <c r="C789" i="12" l="1"/>
  <c r="H789" i="12"/>
  <c r="B790" i="12"/>
  <c r="D788" i="12"/>
  <c r="E788" i="12"/>
  <c r="F788" i="12"/>
  <c r="C790" i="12" l="1"/>
  <c r="H790" i="12"/>
  <c r="B791" i="12"/>
  <c r="D789" i="12"/>
  <c r="E789" i="12"/>
  <c r="F789" i="12"/>
  <c r="C791" i="12" l="1"/>
  <c r="H791" i="12"/>
  <c r="B792" i="12"/>
  <c r="D790" i="12"/>
  <c r="E790" i="12"/>
  <c r="F790" i="12"/>
  <c r="C792" i="12" l="1"/>
  <c r="H792" i="12"/>
  <c r="B793" i="12"/>
  <c r="D791" i="12"/>
  <c r="E791" i="12"/>
  <c r="F791" i="12"/>
  <c r="C793" i="12" l="1"/>
  <c r="H793" i="12"/>
  <c r="B794" i="12"/>
  <c r="D792" i="12"/>
  <c r="E792" i="12"/>
  <c r="F792" i="12"/>
  <c r="C794" i="12" l="1"/>
  <c r="H794" i="12"/>
  <c r="B795" i="12"/>
  <c r="D793" i="12"/>
  <c r="E793" i="12"/>
  <c r="F793" i="12"/>
  <c r="C795" i="12" l="1"/>
  <c r="H795" i="12"/>
  <c r="B796" i="12"/>
  <c r="D794" i="12"/>
  <c r="E794" i="12"/>
  <c r="F794" i="12"/>
  <c r="C796" i="12" l="1"/>
  <c r="H796" i="12"/>
  <c r="B797" i="12"/>
  <c r="D795" i="12"/>
  <c r="E795" i="12"/>
  <c r="F795" i="12"/>
  <c r="C797" i="12" l="1"/>
  <c r="H797" i="12"/>
  <c r="B798" i="12"/>
  <c r="D796" i="12"/>
  <c r="E796" i="12"/>
  <c r="F796" i="12"/>
  <c r="C798" i="12" l="1"/>
  <c r="H798" i="12"/>
  <c r="B799" i="12"/>
  <c r="D797" i="12"/>
  <c r="E797" i="12"/>
  <c r="F797" i="12"/>
  <c r="C799" i="12" l="1"/>
  <c r="H799" i="12"/>
  <c r="B800" i="12"/>
  <c r="D798" i="12"/>
  <c r="E798" i="12"/>
  <c r="F798" i="12"/>
  <c r="C800" i="12" l="1"/>
  <c r="H800" i="12"/>
  <c r="B801" i="12"/>
  <c r="D799" i="12"/>
  <c r="E799" i="12"/>
  <c r="F799" i="12"/>
  <c r="C801" i="12" l="1"/>
  <c r="H801" i="12"/>
  <c r="B802" i="12"/>
  <c r="D800" i="12"/>
  <c r="E800" i="12"/>
  <c r="F800" i="12"/>
  <c r="C802" i="12" l="1"/>
  <c r="H802" i="12"/>
  <c r="B803" i="12"/>
  <c r="D801" i="12"/>
  <c r="E801" i="12"/>
  <c r="F801" i="12"/>
  <c r="C803" i="12" l="1"/>
  <c r="H803" i="12"/>
  <c r="B804" i="12"/>
  <c r="D802" i="12"/>
  <c r="E802" i="12"/>
  <c r="F802" i="12"/>
  <c r="C804" i="12" l="1"/>
  <c r="H804" i="12"/>
  <c r="B805" i="12"/>
  <c r="D803" i="12"/>
  <c r="E803" i="12"/>
  <c r="F803" i="12"/>
  <c r="C805" i="12" l="1"/>
  <c r="H805" i="12"/>
  <c r="B806" i="12"/>
  <c r="D804" i="12"/>
  <c r="E804" i="12"/>
  <c r="F804" i="12"/>
  <c r="C806" i="12" l="1"/>
  <c r="H806" i="12"/>
  <c r="B807" i="12"/>
  <c r="D805" i="12"/>
  <c r="E805" i="12"/>
  <c r="F805" i="12"/>
  <c r="C807" i="12" l="1"/>
  <c r="H807" i="12"/>
  <c r="B808" i="12"/>
  <c r="D806" i="12"/>
  <c r="E806" i="12"/>
  <c r="F806" i="12"/>
  <c r="C808" i="12" l="1"/>
  <c r="H808" i="12"/>
  <c r="B809" i="12"/>
  <c r="D807" i="12"/>
  <c r="E807" i="12"/>
  <c r="F807" i="12"/>
  <c r="C809" i="12" l="1"/>
  <c r="H809" i="12"/>
  <c r="B810" i="12"/>
  <c r="D808" i="12"/>
  <c r="E808" i="12"/>
  <c r="F808" i="12"/>
  <c r="C810" i="12" l="1"/>
  <c r="H810" i="12"/>
  <c r="B811" i="12"/>
  <c r="D809" i="12"/>
  <c r="E809" i="12"/>
  <c r="F809" i="12"/>
  <c r="C811" i="12" l="1"/>
  <c r="H811" i="12"/>
  <c r="B812" i="12"/>
  <c r="D810" i="12"/>
  <c r="E810" i="12"/>
  <c r="F810" i="12"/>
  <c r="C812" i="12" l="1"/>
  <c r="H812" i="12"/>
  <c r="B813" i="12"/>
  <c r="D811" i="12"/>
  <c r="E811" i="12"/>
  <c r="F811" i="12"/>
  <c r="C813" i="12" l="1"/>
  <c r="H813" i="12"/>
  <c r="B814" i="12"/>
  <c r="D812" i="12"/>
  <c r="E812" i="12"/>
  <c r="F812" i="12"/>
  <c r="C814" i="12" l="1"/>
  <c r="H814" i="12"/>
  <c r="B815" i="12"/>
  <c r="D813" i="12"/>
  <c r="E813" i="12"/>
  <c r="F813" i="12"/>
  <c r="C815" i="12" l="1"/>
  <c r="H815" i="12"/>
  <c r="B816" i="12"/>
  <c r="D814" i="12"/>
  <c r="E814" i="12"/>
  <c r="F814" i="12"/>
  <c r="C816" i="12" l="1"/>
  <c r="H816" i="12"/>
  <c r="B817" i="12"/>
  <c r="D815" i="12"/>
  <c r="E815" i="12"/>
  <c r="F815" i="12"/>
  <c r="C817" i="12" l="1"/>
  <c r="H817" i="12"/>
  <c r="B818" i="12"/>
  <c r="D816" i="12"/>
  <c r="E816" i="12"/>
  <c r="F816" i="12"/>
  <c r="C818" i="12" l="1"/>
  <c r="H818" i="12"/>
  <c r="B819" i="12"/>
  <c r="D817" i="12"/>
  <c r="E817" i="12"/>
  <c r="F817" i="12"/>
  <c r="C819" i="12" l="1"/>
  <c r="H819" i="12"/>
  <c r="B820" i="12"/>
  <c r="D818" i="12"/>
  <c r="E818" i="12"/>
  <c r="F818" i="12"/>
  <c r="C820" i="12" l="1"/>
  <c r="H820" i="12"/>
  <c r="B821" i="12"/>
  <c r="D819" i="12"/>
  <c r="E819" i="12"/>
  <c r="F819" i="12"/>
  <c r="C821" i="12" l="1"/>
  <c r="H821" i="12"/>
  <c r="B822" i="12"/>
  <c r="D820" i="12"/>
  <c r="E820" i="12"/>
  <c r="F820" i="12"/>
  <c r="C822" i="12" l="1"/>
  <c r="H822" i="12"/>
  <c r="B823" i="12"/>
  <c r="D821" i="12"/>
  <c r="E821" i="12"/>
  <c r="F821" i="12"/>
  <c r="C823" i="12" l="1"/>
  <c r="H823" i="12"/>
  <c r="B824" i="12"/>
  <c r="D822" i="12"/>
  <c r="E822" i="12"/>
  <c r="F822" i="12"/>
  <c r="C824" i="12" l="1"/>
  <c r="H824" i="12"/>
  <c r="B825" i="12"/>
  <c r="D823" i="12"/>
  <c r="E823" i="12"/>
  <c r="F823" i="12"/>
  <c r="C825" i="12" l="1"/>
  <c r="H825" i="12"/>
  <c r="B826" i="12"/>
  <c r="D824" i="12"/>
  <c r="E824" i="12"/>
  <c r="F824" i="12"/>
  <c r="C826" i="12" l="1"/>
  <c r="H826" i="12"/>
  <c r="B827" i="12"/>
  <c r="D825" i="12"/>
  <c r="E825" i="12"/>
  <c r="F825" i="12"/>
  <c r="C827" i="12" l="1"/>
  <c r="H827" i="12"/>
  <c r="B828" i="12"/>
  <c r="D826" i="12"/>
  <c r="E826" i="12"/>
  <c r="F826" i="12"/>
  <c r="C828" i="12" l="1"/>
  <c r="H828" i="12"/>
  <c r="B829" i="12"/>
  <c r="D827" i="12"/>
  <c r="E827" i="12"/>
  <c r="F827" i="12"/>
  <c r="C829" i="12" l="1"/>
  <c r="H829" i="12"/>
  <c r="B830" i="12"/>
  <c r="D828" i="12"/>
  <c r="E828" i="12"/>
  <c r="F828" i="12"/>
  <c r="C830" i="12" l="1"/>
  <c r="H830" i="12"/>
  <c r="B831" i="12"/>
  <c r="D829" i="12"/>
  <c r="E829" i="12"/>
  <c r="F829" i="12"/>
  <c r="C831" i="12" l="1"/>
  <c r="H831" i="12"/>
  <c r="B832" i="12"/>
  <c r="D830" i="12"/>
  <c r="E830" i="12"/>
  <c r="F830" i="12"/>
  <c r="C832" i="12" l="1"/>
  <c r="H832" i="12"/>
  <c r="B833" i="12"/>
  <c r="D831" i="12"/>
  <c r="E831" i="12"/>
  <c r="F831" i="12"/>
  <c r="C833" i="12" l="1"/>
  <c r="H833" i="12"/>
  <c r="B834" i="12"/>
  <c r="D832" i="12"/>
  <c r="E832" i="12"/>
  <c r="F832" i="12"/>
  <c r="C834" i="12" l="1"/>
  <c r="H834" i="12"/>
  <c r="B835" i="12"/>
  <c r="D833" i="12"/>
  <c r="E833" i="12"/>
  <c r="F833" i="12"/>
  <c r="C835" i="12" l="1"/>
  <c r="H835" i="12"/>
  <c r="B836" i="12"/>
  <c r="D834" i="12"/>
  <c r="E834" i="12"/>
  <c r="F834" i="12"/>
  <c r="C836" i="12" l="1"/>
  <c r="H836" i="12"/>
  <c r="B837" i="12"/>
  <c r="D835" i="12"/>
  <c r="E835" i="12"/>
  <c r="F835" i="12"/>
  <c r="C837" i="12" l="1"/>
  <c r="H837" i="12"/>
  <c r="B838" i="12"/>
  <c r="D836" i="12"/>
  <c r="E836" i="12"/>
  <c r="F836" i="12"/>
  <c r="C838" i="12" l="1"/>
  <c r="H838" i="12"/>
  <c r="B839" i="12"/>
  <c r="D837" i="12"/>
  <c r="E837" i="12"/>
  <c r="F837" i="12"/>
  <c r="C839" i="12" l="1"/>
  <c r="H839" i="12"/>
  <c r="B840" i="12"/>
  <c r="D838" i="12"/>
  <c r="E838" i="12"/>
  <c r="F838" i="12"/>
  <c r="C840" i="12" l="1"/>
  <c r="H840" i="12"/>
  <c r="B841" i="12"/>
  <c r="D839" i="12"/>
  <c r="E839" i="12"/>
  <c r="F839" i="12"/>
  <c r="C841" i="12" l="1"/>
  <c r="H841" i="12"/>
  <c r="B842" i="12"/>
  <c r="D840" i="12"/>
  <c r="E840" i="12"/>
  <c r="F840" i="12"/>
  <c r="C842" i="12" l="1"/>
  <c r="H842" i="12"/>
  <c r="B843" i="12"/>
  <c r="D841" i="12"/>
  <c r="E841" i="12"/>
  <c r="F841" i="12"/>
  <c r="C843" i="12" l="1"/>
  <c r="H843" i="12"/>
  <c r="B844" i="12"/>
  <c r="D842" i="12"/>
  <c r="E842" i="12"/>
  <c r="F842" i="12"/>
  <c r="C844" i="12" l="1"/>
  <c r="H844" i="12"/>
  <c r="B845" i="12"/>
  <c r="D843" i="12"/>
  <c r="E843" i="12"/>
  <c r="F843" i="12"/>
  <c r="C845" i="12" l="1"/>
  <c r="H845" i="12"/>
  <c r="B846" i="12"/>
  <c r="D844" i="12"/>
  <c r="E844" i="12"/>
  <c r="F844" i="12"/>
  <c r="C846" i="12" l="1"/>
  <c r="H846" i="12"/>
  <c r="B847" i="12"/>
  <c r="D845" i="12"/>
  <c r="E845" i="12"/>
  <c r="F845" i="12"/>
  <c r="C847" i="12" l="1"/>
  <c r="H847" i="12"/>
  <c r="B848" i="12"/>
  <c r="D846" i="12"/>
  <c r="E846" i="12"/>
  <c r="F846" i="12"/>
  <c r="C848" i="12" l="1"/>
  <c r="H848" i="12"/>
  <c r="B849" i="12"/>
  <c r="D847" i="12"/>
  <c r="E847" i="12"/>
  <c r="F847" i="12"/>
  <c r="C849" i="12" l="1"/>
  <c r="H849" i="12"/>
  <c r="B850" i="12"/>
  <c r="D848" i="12"/>
  <c r="E848" i="12"/>
  <c r="F848" i="12"/>
  <c r="C850" i="12" l="1"/>
  <c r="H850" i="12"/>
  <c r="B851" i="12"/>
  <c r="D849" i="12"/>
  <c r="E849" i="12"/>
  <c r="F849" i="12"/>
  <c r="C851" i="12" l="1"/>
  <c r="H851" i="12"/>
  <c r="B852" i="12"/>
  <c r="D850" i="12"/>
  <c r="E850" i="12"/>
  <c r="F850" i="12"/>
  <c r="C852" i="12" l="1"/>
  <c r="H852" i="12"/>
  <c r="B853" i="12"/>
  <c r="D851" i="12"/>
  <c r="E851" i="12"/>
  <c r="F851" i="12"/>
  <c r="C853" i="12" l="1"/>
  <c r="H853" i="12"/>
  <c r="B854" i="12"/>
  <c r="D852" i="12"/>
  <c r="E852" i="12"/>
  <c r="F852" i="12"/>
  <c r="C854" i="12" l="1"/>
  <c r="H854" i="12"/>
  <c r="B855" i="12"/>
  <c r="D853" i="12"/>
  <c r="E853" i="12"/>
  <c r="F853" i="12"/>
  <c r="C855" i="12" l="1"/>
  <c r="H855" i="12"/>
  <c r="B856" i="12"/>
  <c r="D854" i="12"/>
  <c r="E854" i="12"/>
  <c r="F854" i="12"/>
  <c r="C856" i="12" l="1"/>
  <c r="H856" i="12"/>
  <c r="B857" i="12"/>
  <c r="D855" i="12"/>
  <c r="E855" i="12"/>
  <c r="F855" i="12"/>
  <c r="C857" i="12" l="1"/>
  <c r="H857" i="12"/>
  <c r="B858" i="12"/>
  <c r="D856" i="12"/>
  <c r="E856" i="12"/>
  <c r="F856" i="12"/>
  <c r="C858" i="12" l="1"/>
  <c r="H858" i="12"/>
  <c r="B859" i="12"/>
  <c r="D857" i="12"/>
  <c r="E857" i="12"/>
  <c r="F857" i="12"/>
  <c r="C859" i="12" l="1"/>
  <c r="H859" i="12"/>
  <c r="B860" i="12"/>
  <c r="D858" i="12"/>
  <c r="E858" i="12"/>
  <c r="F858" i="12"/>
  <c r="C860" i="12" l="1"/>
  <c r="H860" i="12"/>
  <c r="B861" i="12"/>
  <c r="D859" i="12"/>
  <c r="E859" i="12"/>
  <c r="F859" i="12"/>
  <c r="C861" i="12" l="1"/>
  <c r="H861" i="12"/>
  <c r="B862" i="12"/>
  <c r="D860" i="12"/>
  <c r="E860" i="12"/>
  <c r="F860" i="12"/>
  <c r="C862" i="12" l="1"/>
  <c r="H862" i="12"/>
  <c r="B863" i="12"/>
  <c r="D861" i="12"/>
  <c r="E861" i="12"/>
  <c r="F861" i="12"/>
  <c r="C863" i="12" l="1"/>
  <c r="H863" i="12"/>
  <c r="B864" i="12"/>
  <c r="D862" i="12"/>
  <c r="E862" i="12"/>
  <c r="F862" i="12"/>
  <c r="C864" i="12" l="1"/>
  <c r="H864" i="12"/>
  <c r="B865" i="12"/>
  <c r="D863" i="12"/>
  <c r="E863" i="12"/>
  <c r="F863" i="12"/>
  <c r="C865" i="12" l="1"/>
  <c r="H865" i="12"/>
  <c r="B866" i="12"/>
  <c r="D864" i="12"/>
  <c r="E864" i="12"/>
  <c r="F864" i="12"/>
  <c r="C866" i="12" l="1"/>
  <c r="H866" i="12"/>
  <c r="B867" i="12"/>
  <c r="D865" i="12"/>
  <c r="E865" i="12"/>
  <c r="F865" i="12"/>
  <c r="C867" i="12" l="1"/>
  <c r="H867" i="12"/>
  <c r="B868" i="12"/>
  <c r="D866" i="12"/>
  <c r="E866" i="12"/>
  <c r="F866" i="12"/>
  <c r="C868" i="12" l="1"/>
  <c r="H868" i="12"/>
  <c r="B869" i="12"/>
  <c r="D867" i="12"/>
  <c r="E867" i="12"/>
  <c r="F867" i="12"/>
  <c r="C869" i="12" l="1"/>
  <c r="H869" i="12"/>
  <c r="B870" i="12"/>
  <c r="D868" i="12"/>
  <c r="E868" i="12"/>
  <c r="F868" i="12"/>
  <c r="C870" i="12" l="1"/>
  <c r="H870" i="12"/>
  <c r="B871" i="12"/>
  <c r="D869" i="12"/>
  <c r="E869" i="12"/>
  <c r="F869" i="12"/>
  <c r="C871" i="12" l="1"/>
  <c r="H871" i="12"/>
  <c r="B872" i="12"/>
  <c r="D870" i="12"/>
  <c r="E870" i="12"/>
  <c r="F870" i="12"/>
  <c r="C872" i="12" l="1"/>
  <c r="H872" i="12"/>
  <c r="B873" i="12"/>
  <c r="D871" i="12"/>
  <c r="E871" i="12"/>
  <c r="F871" i="12"/>
  <c r="C873" i="12" l="1"/>
  <c r="H873" i="12"/>
  <c r="B874" i="12"/>
  <c r="D872" i="12"/>
  <c r="E872" i="12"/>
  <c r="F872" i="12"/>
  <c r="C874" i="12" l="1"/>
  <c r="H874" i="12"/>
  <c r="B875" i="12"/>
  <c r="D873" i="12"/>
  <c r="E873" i="12"/>
  <c r="F873" i="12"/>
  <c r="C875" i="12" l="1"/>
  <c r="H875" i="12"/>
  <c r="B876" i="12"/>
  <c r="D874" i="12"/>
  <c r="E874" i="12"/>
  <c r="F874" i="12"/>
  <c r="C876" i="12" l="1"/>
  <c r="H876" i="12"/>
  <c r="B877" i="12"/>
  <c r="D875" i="12"/>
  <c r="E875" i="12"/>
  <c r="F875" i="12"/>
  <c r="C877" i="12" l="1"/>
  <c r="H877" i="12"/>
  <c r="B878" i="12"/>
  <c r="D876" i="12"/>
  <c r="E876" i="12"/>
  <c r="F876" i="12"/>
  <c r="C878" i="12" l="1"/>
  <c r="H878" i="12"/>
  <c r="B879" i="12"/>
  <c r="D877" i="12"/>
  <c r="E877" i="12"/>
  <c r="F877" i="12"/>
  <c r="C879" i="12" l="1"/>
  <c r="H879" i="12"/>
  <c r="B880" i="12"/>
  <c r="D878" i="12"/>
  <c r="E878" i="12"/>
  <c r="F878" i="12"/>
  <c r="C880" i="12" l="1"/>
  <c r="H880" i="12"/>
  <c r="B881" i="12"/>
  <c r="D879" i="12"/>
  <c r="E879" i="12"/>
  <c r="F879" i="12"/>
  <c r="C881" i="12" l="1"/>
  <c r="H881" i="12"/>
  <c r="B882" i="12"/>
  <c r="D880" i="12"/>
  <c r="E880" i="12"/>
  <c r="F880" i="12"/>
  <c r="C882" i="12" l="1"/>
  <c r="H882" i="12"/>
  <c r="B883" i="12"/>
  <c r="D881" i="12"/>
  <c r="E881" i="12"/>
  <c r="F881" i="12"/>
  <c r="C883" i="12" l="1"/>
  <c r="H883" i="12"/>
  <c r="B884" i="12"/>
  <c r="D882" i="12"/>
  <c r="E882" i="12"/>
  <c r="F882" i="12"/>
  <c r="C884" i="12" l="1"/>
  <c r="H884" i="12"/>
  <c r="B885" i="12"/>
  <c r="D883" i="12"/>
  <c r="E883" i="12"/>
  <c r="F883" i="12"/>
  <c r="C885" i="12" l="1"/>
  <c r="H885" i="12"/>
  <c r="B886" i="12"/>
  <c r="D884" i="12"/>
  <c r="E884" i="12"/>
  <c r="F884" i="12"/>
  <c r="C886" i="12" l="1"/>
  <c r="H886" i="12"/>
  <c r="B887" i="12"/>
  <c r="D885" i="12"/>
  <c r="E885" i="12"/>
  <c r="F885" i="12"/>
  <c r="C887" i="12" l="1"/>
  <c r="H887" i="12"/>
  <c r="B888" i="12"/>
  <c r="D886" i="12"/>
  <c r="E886" i="12"/>
  <c r="F886" i="12"/>
  <c r="C888" i="12" l="1"/>
  <c r="H888" i="12"/>
  <c r="B889" i="12"/>
  <c r="D887" i="12"/>
  <c r="E887" i="12"/>
  <c r="F887" i="12"/>
  <c r="C889" i="12" l="1"/>
  <c r="H889" i="12"/>
  <c r="B890" i="12"/>
  <c r="D888" i="12"/>
  <c r="E888" i="12"/>
  <c r="F888" i="12"/>
  <c r="C890" i="12" l="1"/>
  <c r="H890" i="12"/>
  <c r="B891" i="12"/>
  <c r="D889" i="12"/>
  <c r="E889" i="12"/>
  <c r="F889" i="12"/>
  <c r="C891" i="12" l="1"/>
  <c r="H891" i="12"/>
  <c r="B892" i="12"/>
  <c r="D890" i="12"/>
  <c r="E890" i="12"/>
  <c r="F890" i="12"/>
  <c r="C892" i="12" l="1"/>
  <c r="H892" i="12"/>
  <c r="B893" i="12"/>
  <c r="D891" i="12"/>
  <c r="E891" i="12"/>
  <c r="F891" i="12"/>
  <c r="C893" i="12" l="1"/>
  <c r="H893" i="12"/>
  <c r="B894" i="12"/>
  <c r="D892" i="12"/>
  <c r="E892" i="12"/>
  <c r="F892" i="12"/>
  <c r="C894" i="12" l="1"/>
  <c r="H894" i="12"/>
  <c r="B895" i="12"/>
  <c r="D893" i="12"/>
  <c r="E893" i="12"/>
  <c r="F893" i="12"/>
  <c r="C895" i="12" l="1"/>
  <c r="H895" i="12"/>
  <c r="B896" i="12"/>
  <c r="D894" i="12"/>
  <c r="E894" i="12"/>
  <c r="F894" i="12"/>
  <c r="C896" i="12" l="1"/>
  <c r="H896" i="12"/>
  <c r="B897" i="12"/>
  <c r="D895" i="12"/>
  <c r="E895" i="12"/>
  <c r="F895" i="12"/>
  <c r="C897" i="12" l="1"/>
  <c r="H897" i="12"/>
  <c r="B898" i="12"/>
  <c r="D896" i="12"/>
  <c r="E896" i="12"/>
  <c r="F896" i="12"/>
  <c r="C898" i="12" l="1"/>
  <c r="H898" i="12"/>
  <c r="B899" i="12"/>
  <c r="D897" i="12"/>
  <c r="E897" i="12"/>
  <c r="F897" i="12"/>
  <c r="C899" i="12" l="1"/>
  <c r="H899" i="12"/>
  <c r="B900" i="12"/>
  <c r="D898" i="12"/>
  <c r="E898" i="12"/>
  <c r="F898" i="12"/>
  <c r="C900" i="12" l="1"/>
  <c r="H900" i="12"/>
  <c r="B901" i="12"/>
  <c r="D899" i="12"/>
  <c r="E899" i="12"/>
  <c r="F899" i="12"/>
  <c r="C901" i="12" l="1"/>
  <c r="H901" i="12"/>
  <c r="B902" i="12"/>
  <c r="D900" i="12"/>
  <c r="E900" i="12"/>
  <c r="F900" i="12"/>
  <c r="C902" i="12" l="1"/>
  <c r="H902" i="12"/>
  <c r="B903" i="12"/>
  <c r="D901" i="12"/>
  <c r="E901" i="12"/>
  <c r="F901" i="12"/>
  <c r="C903" i="12" l="1"/>
  <c r="H903" i="12"/>
  <c r="B904" i="12"/>
  <c r="D902" i="12"/>
  <c r="E902" i="12"/>
  <c r="F902" i="12"/>
  <c r="C904" i="12" l="1"/>
  <c r="H904" i="12"/>
  <c r="B905" i="12"/>
  <c r="D903" i="12"/>
  <c r="E903" i="12"/>
  <c r="F903" i="12"/>
  <c r="C905" i="12" l="1"/>
  <c r="H905" i="12"/>
  <c r="B906" i="12"/>
  <c r="D904" i="12"/>
  <c r="E904" i="12"/>
  <c r="F904" i="12"/>
  <c r="C906" i="12" l="1"/>
  <c r="H906" i="12"/>
  <c r="B907" i="12"/>
  <c r="D905" i="12"/>
  <c r="E905" i="12"/>
  <c r="F905" i="12"/>
  <c r="C907" i="12" l="1"/>
  <c r="H907" i="12"/>
  <c r="B908" i="12"/>
  <c r="D906" i="12"/>
  <c r="E906" i="12"/>
  <c r="F906" i="12"/>
  <c r="C908" i="12" l="1"/>
  <c r="H908" i="12"/>
  <c r="B909" i="12"/>
  <c r="D907" i="12"/>
  <c r="E907" i="12"/>
  <c r="F907" i="12"/>
  <c r="C909" i="12" l="1"/>
  <c r="H909" i="12"/>
  <c r="B910" i="12"/>
  <c r="D908" i="12"/>
  <c r="E908" i="12"/>
  <c r="F908" i="12"/>
  <c r="C910" i="12" l="1"/>
  <c r="H910" i="12"/>
  <c r="B911" i="12"/>
  <c r="D909" i="12"/>
  <c r="E909" i="12"/>
  <c r="F909" i="12"/>
  <c r="C911" i="12" l="1"/>
  <c r="H911" i="12"/>
  <c r="B912" i="12"/>
  <c r="D910" i="12"/>
  <c r="E910" i="12"/>
  <c r="F910" i="12"/>
  <c r="C912" i="12" l="1"/>
  <c r="H912" i="12"/>
  <c r="B913" i="12"/>
  <c r="D911" i="12"/>
  <c r="E911" i="12"/>
  <c r="F911" i="12"/>
  <c r="C913" i="12" l="1"/>
  <c r="H913" i="12"/>
  <c r="B914" i="12"/>
  <c r="D912" i="12"/>
  <c r="E912" i="12"/>
  <c r="F912" i="12"/>
  <c r="C914" i="12" l="1"/>
  <c r="H914" i="12"/>
  <c r="B915" i="12"/>
  <c r="D913" i="12"/>
  <c r="E913" i="12"/>
  <c r="F913" i="12"/>
  <c r="C915" i="12" l="1"/>
  <c r="H915" i="12"/>
  <c r="B916" i="12"/>
  <c r="D914" i="12"/>
  <c r="E914" i="12"/>
  <c r="F914" i="12"/>
  <c r="C916" i="12" l="1"/>
  <c r="H916" i="12"/>
  <c r="B917" i="12"/>
  <c r="D915" i="12"/>
  <c r="E915" i="12"/>
  <c r="F915" i="12"/>
  <c r="C917" i="12" l="1"/>
  <c r="H917" i="12"/>
  <c r="B918" i="12"/>
  <c r="D916" i="12"/>
  <c r="E916" i="12"/>
  <c r="F916" i="12"/>
  <c r="C918" i="12" l="1"/>
  <c r="H918" i="12"/>
  <c r="B919" i="12"/>
  <c r="D917" i="12"/>
  <c r="E917" i="12"/>
  <c r="F917" i="12"/>
  <c r="C919" i="12" l="1"/>
  <c r="H919" i="12"/>
  <c r="B920" i="12"/>
  <c r="D918" i="12"/>
  <c r="E918" i="12"/>
  <c r="F918" i="12"/>
  <c r="C920" i="12" l="1"/>
  <c r="H920" i="12"/>
  <c r="B921" i="12"/>
  <c r="D919" i="12"/>
  <c r="E919" i="12"/>
  <c r="F919" i="12"/>
  <c r="C921" i="12" l="1"/>
  <c r="H921" i="12"/>
  <c r="B922" i="12"/>
  <c r="D920" i="12"/>
  <c r="E920" i="12"/>
  <c r="F920" i="12"/>
  <c r="C922" i="12" l="1"/>
  <c r="H922" i="12"/>
  <c r="B923" i="12"/>
  <c r="D921" i="12"/>
  <c r="E921" i="12"/>
  <c r="F921" i="12"/>
  <c r="C923" i="12" l="1"/>
  <c r="H923" i="12"/>
  <c r="B924" i="12"/>
  <c r="D922" i="12"/>
  <c r="E922" i="12"/>
  <c r="F922" i="12"/>
  <c r="C924" i="12" l="1"/>
  <c r="H924" i="12"/>
  <c r="B925" i="12"/>
  <c r="D923" i="12"/>
  <c r="E923" i="12"/>
  <c r="F923" i="12"/>
  <c r="C925" i="12" l="1"/>
  <c r="H925" i="12"/>
  <c r="B926" i="12"/>
  <c r="D924" i="12"/>
  <c r="E924" i="12"/>
  <c r="F924" i="12"/>
  <c r="C926" i="12" l="1"/>
  <c r="H926" i="12"/>
  <c r="B927" i="12"/>
  <c r="D925" i="12"/>
  <c r="E925" i="12"/>
  <c r="F925" i="12"/>
  <c r="C927" i="12" l="1"/>
  <c r="H927" i="12"/>
  <c r="B928" i="12"/>
  <c r="D926" i="12"/>
  <c r="E926" i="12"/>
  <c r="F926" i="12"/>
  <c r="C928" i="12" l="1"/>
  <c r="H928" i="12"/>
  <c r="B929" i="12"/>
  <c r="D927" i="12"/>
  <c r="E927" i="12"/>
  <c r="F927" i="12"/>
  <c r="C929" i="12" l="1"/>
  <c r="H929" i="12"/>
  <c r="B930" i="12"/>
  <c r="D928" i="12"/>
  <c r="E928" i="12"/>
  <c r="F928" i="12"/>
  <c r="C930" i="12" l="1"/>
  <c r="H930" i="12"/>
  <c r="B931" i="12"/>
  <c r="D929" i="12"/>
  <c r="E929" i="12"/>
  <c r="F929" i="12"/>
  <c r="C931" i="12" l="1"/>
  <c r="H931" i="12"/>
  <c r="B932" i="12"/>
  <c r="D930" i="12"/>
  <c r="E930" i="12"/>
  <c r="F930" i="12"/>
  <c r="C932" i="12" l="1"/>
  <c r="H932" i="12"/>
  <c r="B933" i="12"/>
  <c r="D931" i="12"/>
  <c r="E931" i="12"/>
  <c r="F931" i="12"/>
  <c r="C933" i="12" l="1"/>
  <c r="H933" i="12"/>
  <c r="B934" i="12"/>
  <c r="D932" i="12"/>
  <c r="E932" i="12"/>
  <c r="F932" i="12"/>
  <c r="C934" i="12" l="1"/>
  <c r="H934" i="12"/>
  <c r="B935" i="12"/>
  <c r="D933" i="12"/>
  <c r="E933" i="12"/>
  <c r="F933" i="12"/>
  <c r="C935" i="12" l="1"/>
  <c r="H935" i="12"/>
  <c r="B936" i="12"/>
  <c r="D934" i="12"/>
  <c r="E934" i="12"/>
  <c r="F934" i="12"/>
  <c r="C936" i="12" l="1"/>
  <c r="H936" i="12"/>
  <c r="B937" i="12"/>
  <c r="D935" i="12"/>
  <c r="E935" i="12"/>
  <c r="F935" i="12"/>
  <c r="C937" i="12" l="1"/>
  <c r="H937" i="12"/>
  <c r="B938" i="12"/>
  <c r="D936" i="12"/>
  <c r="E936" i="12"/>
  <c r="F936" i="12"/>
  <c r="C938" i="12" l="1"/>
  <c r="H938" i="12"/>
  <c r="B939" i="12"/>
  <c r="D937" i="12"/>
  <c r="E937" i="12"/>
  <c r="F937" i="12"/>
  <c r="C939" i="12" l="1"/>
  <c r="H939" i="12"/>
  <c r="B940" i="12"/>
  <c r="D938" i="12"/>
  <c r="E938" i="12"/>
  <c r="F938" i="12"/>
  <c r="C940" i="12" l="1"/>
  <c r="H940" i="12"/>
  <c r="B941" i="12"/>
  <c r="D939" i="12"/>
  <c r="E939" i="12"/>
  <c r="F939" i="12"/>
  <c r="C941" i="12" l="1"/>
  <c r="H941" i="12"/>
  <c r="B942" i="12"/>
  <c r="D940" i="12"/>
  <c r="E940" i="12"/>
  <c r="F940" i="12"/>
  <c r="C942" i="12" l="1"/>
  <c r="H942" i="12"/>
  <c r="B943" i="12"/>
  <c r="D941" i="12"/>
  <c r="E941" i="12"/>
  <c r="F941" i="12"/>
  <c r="C943" i="12" l="1"/>
  <c r="H943" i="12"/>
  <c r="B944" i="12"/>
  <c r="D942" i="12"/>
  <c r="E942" i="12"/>
  <c r="F942" i="12"/>
  <c r="C944" i="12" l="1"/>
  <c r="H944" i="12"/>
  <c r="B945" i="12"/>
  <c r="D943" i="12"/>
  <c r="E943" i="12"/>
  <c r="F943" i="12"/>
  <c r="C945" i="12" l="1"/>
  <c r="H945" i="12"/>
  <c r="B946" i="12"/>
  <c r="D944" i="12"/>
  <c r="E944" i="12"/>
  <c r="F944" i="12"/>
  <c r="C946" i="12" l="1"/>
  <c r="H946" i="12"/>
  <c r="B947" i="12"/>
  <c r="D945" i="12"/>
  <c r="E945" i="12"/>
  <c r="F945" i="12"/>
  <c r="C947" i="12" l="1"/>
  <c r="H947" i="12"/>
  <c r="B948" i="12"/>
  <c r="D946" i="12"/>
  <c r="E946" i="12"/>
  <c r="F946" i="12"/>
  <c r="C948" i="12" l="1"/>
  <c r="H948" i="12"/>
  <c r="B949" i="12"/>
  <c r="D947" i="12"/>
  <c r="E947" i="12"/>
  <c r="F947" i="12"/>
  <c r="C949" i="12" l="1"/>
  <c r="H949" i="12"/>
  <c r="B950" i="12"/>
  <c r="D948" i="12"/>
  <c r="E948" i="12"/>
  <c r="F948" i="12"/>
  <c r="C950" i="12" l="1"/>
  <c r="H950" i="12"/>
  <c r="B951" i="12"/>
  <c r="D949" i="12"/>
  <c r="E949" i="12"/>
  <c r="F949" i="12"/>
  <c r="C951" i="12" l="1"/>
  <c r="H951" i="12"/>
  <c r="B952" i="12"/>
  <c r="D950" i="12"/>
  <c r="E950" i="12"/>
  <c r="F950" i="12"/>
  <c r="C952" i="12" l="1"/>
  <c r="H952" i="12"/>
  <c r="B953" i="12"/>
  <c r="D951" i="12"/>
  <c r="E951" i="12"/>
  <c r="F951" i="12"/>
  <c r="C953" i="12" l="1"/>
  <c r="H953" i="12"/>
  <c r="B954" i="12"/>
  <c r="D952" i="12"/>
  <c r="E952" i="12"/>
  <c r="F952" i="12"/>
  <c r="C954" i="12" l="1"/>
  <c r="H954" i="12"/>
  <c r="B955" i="12"/>
  <c r="D953" i="12"/>
  <c r="E953" i="12"/>
  <c r="F953" i="12"/>
  <c r="C955" i="12" l="1"/>
  <c r="H955" i="12"/>
  <c r="B956" i="12"/>
  <c r="D954" i="12"/>
  <c r="E954" i="12"/>
  <c r="F954" i="12"/>
  <c r="C956" i="12" l="1"/>
  <c r="H956" i="12"/>
  <c r="B957" i="12"/>
  <c r="D955" i="12"/>
  <c r="E955" i="12"/>
  <c r="F955" i="12"/>
  <c r="C957" i="12" l="1"/>
  <c r="H957" i="12"/>
  <c r="B958" i="12"/>
  <c r="D956" i="12"/>
  <c r="E956" i="12"/>
  <c r="F956" i="12"/>
  <c r="C958" i="12" l="1"/>
  <c r="H958" i="12"/>
  <c r="B959" i="12"/>
  <c r="D957" i="12"/>
  <c r="E957" i="12"/>
  <c r="F957" i="12"/>
  <c r="C959" i="12" l="1"/>
  <c r="H959" i="12"/>
  <c r="B960" i="12"/>
  <c r="D958" i="12"/>
  <c r="E958" i="12"/>
  <c r="F958" i="12"/>
  <c r="C960" i="12" l="1"/>
  <c r="H960" i="12"/>
  <c r="B961" i="12"/>
  <c r="D959" i="12"/>
  <c r="E959" i="12"/>
  <c r="F959" i="12"/>
  <c r="C961" i="12" l="1"/>
  <c r="H961" i="12"/>
  <c r="B962" i="12"/>
  <c r="D960" i="12"/>
  <c r="E960" i="12"/>
  <c r="F960" i="12"/>
  <c r="C962" i="12" l="1"/>
  <c r="H962" i="12"/>
  <c r="B963" i="12"/>
  <c r="D961" i="12"/>
  <c r="E961" i="12"/>
  <c r="F961" i="12"/>
  <c r="C963" i="12" l="1"/>
  <c r="H963" i="12"/>
  <c r="B964" i="12"/>
  <c r="D962" i="12"/>
  <c r="E962" i="12"/>
  <c r="F962" i="12"/>
  <c r="C964" i="12" l="1"/>
  <c r="H964" i="12"/>
  <c r="B965" i="12"/>
  <c r="D963" i="12"/>
  <c r="E963" i="12"/>
  <c r="F963" i="12"/>
  <c r="C965" i="12" l="1"/>
  <c r="H965" i="12"/>
  <c r="B966" i="12"/>
  <c r="D964" i="12"/>
  <c r="E964" i="12"/>
  <c r="F964" i="12"/>
  <c r="C966" i="12" l="1"/>
  <c r="H966" i="12"/>
  <c r="B967" i="12"/>
  <c r="D965" i="12"/>
  <c r="E965" i="12"/>
  <c r="F965" i="12"/>
  <c r="C967" i="12" l="1"/>
  <c r="H967" i="12"/>
  <c r="B968" i="12"/>
  <c r="D966" i="12"/>
  <c r="E966" i="12"/>
  <c r="F966" i="12"/>
  <c r="C968" i="12" l="1"/>
  <c r="H968" i="12"/>
  <c r="B969" i="12"/>
  <c r="D967" i="12"/>
  <c r="E967" i="12"/>
  <c r="F967" i="12"/>
  <c r="C969" i="12" l="1"/>
  <c r="H969" i="12"/>
  <c r="B970" i="12"/>
  <c r="D968" i="12"/>
  <c r="E968" i="12"/>
  <c r="F968" i="12"/>
  <c r="C970" i="12" l="1"/>
  <c r="H970" i="12"/>
  <c r="B971" i="12"/>
  <c r="D969" i="12"/>
  <c r="E969" i="12"/>
  <c r="F969" i="12"/>
  <c r="C971" i="12" l="1"/>
  <c r="H971" i="12"/>
  <c r="B972" i="12"/>
  <c r="D970" i="12"/>
  <c r="E970" i="12"/>
  <c r="F970" i="12"/>
  <c r="C972" i="12" l="1"/>
  <c r="H972" i="12"/>
  <c r="B973" i="12"/>
  <c r="D971" i="12"/>
  <c r="E971" i="12"/>
  <c r="F971" i="12"/>
  <c r="C973" i="12" l="1"/>
  <c r="H973" i="12"/>
  <c r="B974" i="12"/>
  <c r="D972" i="12"/>
  <c r="E972" i="12"/>
  <c r="F972" i="12"/>
  <c r="C974" i="12" l="1"/>
  <c r="H974" i="12"/>
  <c r="B975" i="12"/>
  <c r="D973" i="12"/>
  <c r="E973" i="12"/>
  <c r="F973" i="12"/>
  <c r="C975" i="12" l="1"/>
  <c r="H975" i="12"/>
  <c r="B976" i="12"/>
  <c r="D974" i="12"/>
  <c r="E974" i="12"/>
  <c r="F974" i="12"/>
  <c r="C976" i="12" l="1"/>
  <c r="H976" i="12"/>
  <c r="B977" i="12"/>
  <c r="D975" i="12"/>
  <c r="E975" i="12"/>
  <c r="F975" i="12"/>
  <c r="C977" i="12" l="1"/>
  <c r="H977" i="12"/>
  <c r="B978" i="12"/>
  <c r="D976" i="12"/>
  <c r="E976" i="12"/>
  <c r="F976" i="12"/>
  <c r="C978" i="12" l="1"/>
  <c r="H978" i="12"/>
  <c r="B979" i="12"/>
  <c r="D977" i="12"/>
  <c r="E977" i="12"/>
  <c r="F977" i="12"/>
  <c r="C979" i="12" l="1"/>
  <c r="H979" i="12"/>
  <c r="B980" i="12"/>
  <c r="D978" i="12"/>
  <c r="E978" i="12"/>
  <c r="F978" i="12"/>
  <c r="C980" i="12" l="1"/>
  <c r="H980" i="12"/>
  <c r="B981" i="12"/>
  <c r="D979" i="12"/>
  <c r="E979" i="12"/>
  <c r="F979" i="12"/>
  <c r="C981" i="12" l="1"/>
  <c r="H981" i="12"/>
  <c r="B982" i="12"/>
  <c r="D980" i="12"/>
  <c r="E980" i="12"/>
  <c r="F980" i="12"/>
  <c r="C982" i="12" l="1"/>
  <c r="H982" i="12"/>
  <c r="B983" i="12"/>
  <c r="D981" i="12"/>
  <c r="E981" i="12"/>
  <c r="F981" i="12"/>
  <c r="C983" i="12" l="1"/>
  <c r="H983" i="12"/>
  <c r="B984" i="12"/>
  <c r="D982" i="12"/>
  <c r="E982" i="12"/>
  <c r="F982" i="12"/>
  <c r="C984" i="12" l="1"/>
  <c r="H984" i="12"/>
  <c r="B985" i="12"/>
  <c r="D983" i="12"/>
  <c r="E983" i="12"/>
  <c r="F983" i="12"/>
  <c r="C985" i="12" l="1"/>
  <c r="H985" i="12"/>
  <c r="B986" i="12"/>
  <c r="D984" i="12"/>
  <c r="E984" i="12"/>
  <c r="F984" i="12"/>
  <c r="C986" i="12" l="1"/>
  <c r="H986" i="12"/>
  <c r="B987" i="12"/>
  <c r="D985" i="12"/>
  <c r="E985" i="12"/>
  <c r="F985" i="12"/>
  <c r="C987" i="12" l="1"/>
  <c r="H987" i="12"/>
  <c r="B988" i="12"/>
  <c r="D986" i="12"/>
  <c r="E986" i="12"/>
  <c r="F986" i="12"/>
  <c r="C988" i="12" l="1"/>
  <c r="H988" i="12"/>
  <c r="B989" i="12"/>
  <c r="D987" i="12"/>
  <c r="E987" i="12"/>
  <c r="F987" i="12"/>
  <c r="C989" i="12" l="1"/>
  <c r="H989" i="12"/>
  <c r="B990" i="12"/>
  <c r="D988" i="12"/>
  <c r="E988" i="12"/>
  <c r="F988" i="12"/>
  <c r="C990" i="12" l="1"/>
  <c r="H990" i="12"/>
  <c r="B991" i="12"/>
  <c r="D989" i="12"/>
  <c r="E989" i="12"/>
  <c r="F989" i="12"/>
  <c r="C991" i="12" l="1"/>
  <c r="H991" i="12"/>
  <c r="B992" i="12"/>
  <c r="D990" i="12"/>
  <c r="E990" i="12"/>
  <c r="F990" i="12"/>
  <c r="C992" i="12" l="1"/>
  <c r="H992" i="12"/>
  <c r="B993" i="12"/>
  <c r="D991" i="12"/>
  <c r="E991" i="12"/>
  <c r="F991" i="12"/>
  <c r="C993" i="12" l="1"/>
  <c r="H993" i="12"/>
  <c r="B994" i="12"/>
  <c r="D992" i="12"/>
  <c r="E992" i="12"/>
  <c r="F992" i="12"/>
  <c r="C994" i="12" l="1"/>
  <c r="H994" i="12"/>
  <c r="B995" i="12"/>
  <c r="D993" i="12"/>
  <c r="E993" i="12"/>
  <c r="F993" i="12"/>
  <c r="C995" i="12" l="1"/>
  <c r="H995" i="12"/>
  <c r="B996" i="12"/>
  <c r="D994" i="12"/>
  <c r="E994" i="12"/>
  <c r="F994" i="12"/>
  <c r="C996" i="12" l="1"/>
  <c r="H996" i="12"/>
  <c r="B997" i="12"/>
  <c r="D995" i="12"/>
  <c r="E995" i="12"/>
  <c r="F995" i="12"/>
  <c r="C997" i="12" l="1"/>
  <c r="H997" i="12"/>
  <c r="B998" i="12"/>
  <c r="D996" i="12"/>
  <c r="E996" i="12"/>
  <c r="F996" i="12"/>
  <c r="C998" i="12" l="1"/>
  <c r="H998" i="12"/>
  <c r="B999" i="12"/>
  <c r="D997" i="12"/>
  <c r="E997" i="12"/>
  <c r="F997" i="12"/>
  <c r="C999" i="12" l="1"/>
  <c r="H999" i="12"/>
  <c r="B1000" i="12"/>
  <c r="D998" i="12"/>
  <c r="E998" i="12"/>
  <c r="F998" i="12"/>
  <c r="C1000" i="12" l="1"/>
  <c r="H1000" i="12"/>
  <c r="B1001" i="12"/>
  <c r="D999" i="12"/>
  <c r="E999" i="12"/>
  <c r="F999" i="12"/>
  <c r="C1001" i="12" l="1"/>
  <c r="H1001" i="12"/>
  <c r="B1002" i="12"/>
  <c r="D1000" i="12"/>
  <c r="E1000" i="12"/>
  <c r="F1000" i="12"/>
  <c r="C1002" i="12" l="1"/>
  <c r="H1002" i="12"/>
  <c r="B1003" i="12"/>
  <c r="D1001" i="12"/>
  <c r="E1001" i="12"/>
  <c r="F1001" i="12"/>
  <c r="C1003" i="12" l="1"/>
  <c r="H1003" i="12"/>
  <c r="B1004" i="12"/>
  <c r="D1002" i="12"/>
  <c r="E1002" i="12"/>
  <c r="F1002" i="12"/>
  <c r="C1004" i="12" l="1"/>
  <c r="H1004" i="12"/>
  <c r="B1005" i="12"/>
  <c r="D1003" i="12"/>
  <c r="E1003" i="12"/>
  <c r="F1003" i="12"/>
  <c r="C1005" i="12" l="1"/>
  <c r="H1005" i="12"/>
  <c r="B1006" i="12"/>
  <c r="D1004" i="12"/>
  <c r="E1004" i="12"/>
  <c r="F1004" i="12"/>
  <c r="C1006" i="12" l="1"/>
  <c r="H1006" i="12"/>
  <c r="B1007" i="12"/>
  <c r="D1005" i="12"/>
  <c r="E1005" i="12"/>
  <c r="F1005" i="12"/>
  <c r="C1007" i="12" l="1"/>
  <c r="H1007" i="12"/>
  <c r="B1008" i="12"/>
  <c r="D1006" i="12"/>
  <c r="E1006" i="12"/>
  <c r="F1006" i="12"/>
  <c r="C1008" i="12" l="1"/>
  <c r="H1008" i="12"/>
  <c r="B1009" i="12"/>
  <c r="D1007" i="12"/>
  <c r="E1007" i="12"/>
  <c r="F1007" i="12"/>
  <c r="C1009" i="12" l="1"/>
  <c r="H1009" i="12"/>
  <c r="B1010" i="12"/>
  <c r="D1008" i="12"/>
  <c r="E1008" i="12"/>
  <c r="F1008" i="12"/>
  <c r="C1010" i="12" l="1"/>
  <c r="H1010" i="12"/>
  <c r="B1011" i="12"/>
  <c r="D1009" i="12"/>
  <c r="E1009" i="12"/>
  <c r="F1009" i="12"/>
  <c r="C1011" i="12" l="1"/>
  <c r="H1011" i="12"/>
  <c r="B1012" i="12"/>
  <c r="D1010" i="12"/>
  <c r="E1010" i="12"/>
  <c r="F1010" i="12"/>
  <c r="C1012" i="12" l="1"/>
  <c r="H1012" i="12"/>
  <c r="B1013" i="12"/>
  <c r="D1011" i="12"/>
  <c r="E1011" i="12"/>
  <c r="F1011" i="12"/>
  <c r="C1013" i="12" l="1"/>
  <c r="H1013" i="12"/>
  <c r="B1014" i="12"/>
  <c r="D1012" i="12"/>
  <c r="E1012" i="12"/>
  <c r="F1012" i="12"/>
  <c r="C1014" i="12" l="1"/>
  <c r="H1014" i="12"/>
  <c r="B1015" i="12"/>
  <c r="D1013" i="12"/>
  <c r="E1013" i="12"/>
  <c r="F1013" i="12"/>
  <c r="C1015" i="12" l="1"/>
  <c r="H1015" i="12"/>
  <c r="B1016" i="12"/>
  <c r="D1014" i="12"/>
  <c r="E1014" i="12"/>
  <c r="F1014" i="12"/>
  <c r="C1016" i="12" l="1"/>
  <c r="H1016" i="12"/>
  <c r="B1017" i="12"/>
  <c r="D1015" i="12"/>
  <c r="E1015" i="12"/>
  <c r="F1015" i="12"/>
  <c r="C1017" i="12" l="1"/>
  <c r="H1017" i="12"/>
  <c r="B1018" i="12"/>
  <c r="D1016" i="12"/>
  <c r="E1016" i="12"/>
  <c r="F1016" i="12"/>
  <c r="C1018" i="12" l="1"/>
  <c r="H1018" i="12"/>
  <c r="B1019" i="12"/>
  <c r="D1017" i="12"/>
  <c r="E1017" i="12"/>
  <c r="F1017" i="12"/>
  <c r="C1019" i="12" l="1"/>
  <c r="H1019" i="12"/>
  <c r="B1020" i="12"/>
  <c r="D1018" i="12"/>
  <c r="E1018" i="12"/>
  <c r="F1018" i="12"/>
  <c r="C1020" i="12" l="1"/>
  <c r="H1020" i="12"/>
  <c r="B1021" i="12"/>
  <c r="D1019" i="12"/>
  <c r="E1019" i="12"/>
  <c r="F1019" i="12"/>
  <c r="C1021" i="12" l="1"/>
  <c r="H1021" i="12"/>
  <c r="B1022" i="12"/>
  <c r="D1020" i="12"/>
  <c r="E1020" i="12"/>
  <c r="F1020" i="12"/>
  <c r="C1022" i="12" l="1"/>
  <c r="H1022" i="12"/>
  <c r="B1023" i="12"/>
  <c r="D1021" i="12"/>
  <c r="E1021" i="12"/>
  <c r="F1021" i="12"/>
  <c r="C1023" i="12" l="1"/>
  <c r="H1023" i="12"/>
  <c r="B1024" i="12"/>
  <c r="D1022" i="12"/>
  <c r="E1022" i="12"/>
  <c r="F1022" i="12"/>
  <c r="C1024" i="12" l="1"/>
  <c r="H1024" i="12"/>
  <c r="B1025" i="12"/>
  <c r="D1023" i="12"/>
  <c r="E1023" i="12"/>
  <c r="F1023" i="12"/>
  <c r="C1025" i="12" l="1"/>
  <c r="H1025" i="12"/>
  <c r="B1026" i="12"/>
  <c r="D1024" i="12"/>
  <c r="E1024" i="12"/>
  <c r="F1024" i="12"/>
  <c r="C1026" i="12" l="1"/>
  <c r="H1026" i="12"/>
  <c r="B1027" i="12"/>
  <c r="D1025" i="12"/>
  <c r="E1025" i="12"/>
  <c r="F1025" i="12"/>
  <c r="C1027" i="12" l="1"/>
  <c r="H1027" i="12"/>
  <c r="B1028" i="12"/>
  <c r="D1026" i="12"/>
  <c r="E1026" i="12"/>
  <c r="F1026" i="12"/>
  <c r="C1028" i="12" l="1"/>
  <c r="H1028" i="12"/>
  <c r="B1029" i="12"/>
  <c r="D1027" i="12"/>
  <c r="E1027" i="12"/>
  <c r="F1027" i="12"/>
  <c r="C1029" i="12" l="1"/>
  <c r="H1029" i="12"/>
  <c r="B1030" i="12"/>
  <c r="D1028" i="12"/>
  <c r="E1028" i="12"/>
  <c r="F1028" i="12"/>
  <c r="C1030" i="12" l="1"/>
  <c r="H1030" i="12"/>
  <c r="B1031" i="12"/>
  <c r="D1029" i="12"/>
  <c r="E1029" i="12"/>
  <c r="F1029" i="12"/>
  <c r="C1031" i="12" l="1"/>
  <c r="H1031" i="12"/>
  <c r="B1032" i="12"/>
  <c r="D1030" i="12"/>
  <c r="E1030" i="12"/>
  <c r="F1030" i="12"/>
  <c r="C1032" i="12" l="1"/>
  <c r="H1032" i="12"/>
  <c r="B1033" i="12"/>
  <c r="D1031" i="12"/>
  <c r="E1031" i="12"/>
  <c r="F1031" i="12"/>
  <c r="C1033" i="12" l="1"/>
  <c r="H1033" i="12"/>
  <c r="B1034" i="12"/>
  <c r="D1032" i="12"/>
  <c r="E1032" i="12"/>
  <c r="F1032" i="12"/>
  <c r="C1034" i="12" l="1"/>
  <c r="H1034" i="12"/>
  <c r="B1035" i="12"/>
  <c r="D1033" i="12"/>
  <c r="E1033" i="12"/>
  <c r="F1033" i="12"/>
  <c r="C1035" i="12" l="1"/>
  <c r="H1035" i="12"/>
  <c r="B1036" i="12"/>
  <c r="D1034" i="12"/>
  <c r="E1034" i="12"/>
  <c r="F1034" i="12"/>
  <c r="C1036" i="12" l="1"/>
  <c r="H1036" i="12"/>
  <c r="B1037" i="12"/>
  <c r="D1035" i="12"/>
  <c r="E1035" i="12"/>
  <c r="F1035" i="12"/>
  <c r="C1037" i="12" l="1"/>
  <c r="H1037" i="12"/>
  <c r="B1038" i="12"/>
  <c r="D1036" i="12"/>
  <c r="E1036" i="12"/>
  <c r="F1036" i="12"/>
  <c r="C1038" i="12" l="1"/>
  <c r="H1038" i="12"/>
  <c r="B1039" i="12"/>
  <c r="D1037" i="12"/>
  <c r="E1037" i="12"/>
  <c r="F1037" i="12"/>
  <c r="C1039" i="12" l="1"/>
  <c r="H1039" i="12"/>
  <c r="B1040" i="12"/>
  <c r="D1038" i="12"/>
  <c r="E1038" i="12"/>
  <c r="F1038" i="12"/>
  <c r="C1040" i="12" l="1"/>
  <c r="H1040" i="12"/>
  <c r="B1041" i="12"/>
  <c r="D1039" i="12"/>
  <c r="E1039" i="12"/>
  <c r="F1039" i="12"/>
  <c r="C1041" i="12" l="1"/>
  <c r="H1041" i="12"/>
  <c r="B1042" i="12"/>
  <c r="D1040" i="12"/>
  <c r="E1040" i="12"/>
  <c r="F1040" i="12"/>
  <c r="C1042" i="12" l="1"/>
  <c r="H1042" i="12"/>
  <c r="B1043" i="12"/>
  <c r="D1041" i="12"/>
  <c r="E1041" i="12"/>
  <c r="F1041" i="12"/>
  <c r="C1043" i="12" l="1"/>
  <c r="H1043" i="12"/>
  <c r="B1044" i="12"/>
  <c r="D1042" i="12"/>
  <c r="E1042" i="12"/>
  <c r="F1042" i="12"/>
  <c r="C1044" i="12" l="1"/>
  <c r="H1044" i="12"/>
  <c r="B1045" i="12"/>
  <c r="D1043" i="12"/>
  <c r="E1043" i="12"/>
  <c r="F1043" i="12"/>
  <c r="C1045" i="12" l="1"/>
  <c r="H1045" i="12"/>
  <c r="B1046" i="12"/>
  <c r="D1044" i="12"/>
  <c r="E1044" i="12"/>
  <c r="F1044" i="12"/>
  <c r="C1046" i="12" l="1"/>
  <c r="H1046" i="12"/>
  <c r="B1047" i="12"/>
  <c r="D1045" i="12"/>
  <c r="E1045" i="12"/>
  <c r="F1045" i="12"/>
  <c r="C1047" i="12" l="1"/>
  <c r="H1047" i="12"/>
  <c r="B1048" i="12"/>
  <c r="D1046" i="12"/>
  <c r="E1046" i="12"/>
  <c r="F1046" i="12"/>
  <c r="C1048" i="12" l="1"/>
  <c r="H1048" i="12"/>
  <c r="B1049" i="12"/>
  <c r="D1047" i="12"/>
  <c r="E1047" i="12"/>
  <c r="F1047" i="12"/>
  <c r="C1049" i="12" l="1"/>
  <c r="H1049" i="12"/>
  <c r="B1050" i="12"/>
  <c r="D1048" i="12"/>
  <c r="E1048" i="12"/>
  <c r="F1048" i="12"/>
  <c r="C1050" i="12" l="1"/>
  <c r="H1050" i="12"/>
  <c r="B1051" i="12"/>
  <c r="D1049" i="12"/>
  <c r="E1049" i="12"/>
  <c r="F1049" i="12"/>
  <c r="C1051" i="12" l="1"/>
  <c r="H1051" i="12"/>
  <c r="B1052" i="12"/>
  <c r="D1050" i="12"/>
  <c r="E1050" i="12"/>
  <c r="F1050" i="12"/>
  <c r="C1052" i="12" l="1"/>
  <c r="H1052" i="12"/>
  <c r="B1053" i="12"/>
  <c r="D1051" i="12"/>
  <c r="E1051" i="12"/>
  <c r="F1051" i="12"/>
  <c r="C1053" i="12" l="1"/>
  <c r="H1053" i="12"/>
  <c r="B1054" i="12"/>
  <c r="D1052" i="12"/>
  <c r="E1052" i="12"/>
  <c r="F1052" i="12"/>
  <c r="C1054" i="12" l="1"/>
  <c r="H1054" i="12"/>
  <c r="B1055" i="12"/>
  <c r="D1053" i="12"/>
  <c r="E1053" i="12"/>
  <c r="F1053" i="12"/>
  <c r="C1055" i="12" l="1"/>
  <c r="H1055" i="12"/>
  <c r="B1056" i="12"/>
  <c r="D1054" i="12"/>
  <c r="E1054" i="12"/>
  <c r="F1054" i="12"/>
  <c r="C1056" i="12" l="1"/>
  <c r="H1056" i="12"/>
  <c r="B1057" i="12"/>
  <c r="D1055" i="12"/>
  <c r="E1055" i="12"/>
  <c r="F1055" i="12"/>
  <c r="C1057" i="12" l="1"/>
  <c r="H1057" i="12"/>
  <c r="B1058" i="12"/>
  <c r="D1056" i="12"/>
  <c r="E1056" i="12"/>
  <c r="F1056" i="12"/>
  <c r="C1058" i="12" l="1"/>
  <c r="H1058" i="12"/>
  <c r="B1059" i="12"/>
  <c r="D1057" i="12"/>
  <c r="E1057" i="12"/>
  <c r="F1057" i="12"/>
  <c r="C1059" i="12" l="1"/>
  <c r="H1059" i="12"/>
  <c r="B1060" i="12"/>
  <c r="D1058" i="12"/>
  <c r="E1058" i="12"/>
  <c r="F1058" i="12"/>
  <c r="C1060" i="12" l="1"/>
  <c r="H1060" i="12"/>
  <c r="B1061" i="12"/>
  <c r="D1059" i="12"/>
  <c r="E1059" i="12"/>
  <c r="F1059" i="12"/>
  <c r="C1061" i="12" l="1"/>
  <c r="H1061" i="12"/>
  <c r="B1062" i="12"/>
  <c r="D1060" i="12"/>
  <c r="E1060" i="12"/>
  <c r="F1060" i="12"/>
  <c r="C1062" i="12" l="1"/>
  <c r="H1062" i="12"/>
  <c r="B1063" i="12"/>
  <c r="D1061" i="12"/>
  <c r="E1061" i="12"/>
  <c r="F1061" i="12"/>
  <c r="C1063" i="12" l="1"/>
  <c r="H1063" i="12"/>
  <c r="B1064" i="12"/>
  <c r="D1062" i="12"/>
  <c r="E1062" i="12"/>
  <c r="F1062" i="12"/>
  <c r="C1064" i="12" l="1"/>
  <c r="H1064" i="12"/>
  <c r="B1065" i="12"/>
  <c r="D1063" i="12"/>
  <c r="E1063" i="12"/>
  <c r="F1063" i="12"/>
  <c r="C1065" i="12" l="1"/>
  <c r="H1065" i="12"/>
  <c r="B1066" i="12"/>
  <c r="D1064" i="12"/>
  <c r="E1064" i="12"/>
  <c r="F1064" i="12"/>
  <c r="C1066" i="12" l="1"/>
  <c r="H1066" i="12"/>
  <c r="B1067" i="12"/>
  <c r="D1065" i="12"/>
  <c r="E1065" i="12"/>
  <c r="F1065" i="12"/>
  <c r="C1067" i="12" l="1"/>
  <c r="H1067" i="12"/>
  <c r="B1068" i="12"/>
  <c r="D1066" i="12"/>
  <c r="E1066" i="12"/>
  <c r="F1066" i="12"/>
  <c r="C1068" i="12" l="1"/>
  <c r="H1068" i="12"/>
  <c r="B1069" i="12"/>
  <c r="D1067" i="12"/>
  <c r="E1067" i="12"/>
  <c r="F1067" i="12"/>
  <c r="C1069" i="12" l="1"/>
  <c r="H1069" i="12"/>
  <c r="B1070" i="12"/>
  <c r="D1068" i="12"/>
  <c r="E1068" i="12"/>
  <c r="F1068" i="12"/>
  <c r="C1070" i="12" l="1"/>
  <c r="H1070" i="12"/>
  <c r="B1071" i="12"/>
  <c r="D1069" i="12"/>
  <c r="E1069" i="12"/>
  <c r="F1069" i="12"/>
  <c r="C1071" i="12" l="1"/>
  <c r="H1071" i="12"/>
  <c r="B1072" i="12"/>
  <c r="D1070" i="12"/>
  <c r="E1070" i="12"/>
  <c r="F1070" i="12"/>
  <c r="C1072" i="12" l="1"/>
  <c r="H1072" i="12"/>
  <c r="B1073" i="12"/>
  <c r="D1071" i="12"/>
  <c r="E1071" i="12"/>
  <c r="F1071" i="12"/>
  <c r="C1073" i="12" l="1"/>
  <c r="H1073" i="12"/>
  <c r="B1074" i="12"/>
  <c r="D1072" i="12"/>
  <c r="E1072" i="12"/>
  <c r="F1072" i="12"/>
  <c r="C1074" i="12" l="1"/>
  <c r="H1074" i="12"/>
  <c r="B1075" i="12"/>
  <c r="D1073" i="12"/>
  <c r="E1073" i="12"/>
  <c r="F1073" i="12"/>
  <c r="C1075" i="12" l="1"/>
  <c r="H1075" i="12"/>
  <c r="B1076" i="12"/>
  <c r="D1074" i="12"/>
  <c r="E1074" i="12"/>
  <c r="F1074" i="12"/>
  <c r="C1076" i="12" l="1"/>
  <c r="H1076" i="12"/>
  <c r="B1077" i="12"/>
  <c r="D1075" i="12"/>
  <c r="E1075" i="12"/>
  <c r="F1075" i="12"/>
  <c r="C1077" i="12" l="1"/>
  <c r="H1077" i="12"/>
  <c r="B1078" i="12"/>
  <c r="D1076" i="12"/>
  <c r="E1076" i="12"/>
  <c r="F1076" i="12"/>
  <c r="C1078" i="12" l="1"/>
  <c r="H1078" i="12"/>
  <c r="B1079" i="12"/>
  <c r="D1077" i="12"/>
  <c r="E1077" i="12"/>
  <c r="F1077" i="12"/>
  <c r="C1079" i="12" l="1"/>
  <c r="H1079" i="12"/>
  <c r="B1080" i="12"/>
  <c r="D1078" i="12"/>
  <c r="E1078" i="12"/>
  <c r="F1078" i="12"/>
  <c r="C1080" i="12" l="1"/>
  <c r="H1080" i="12"/>
  <c r="B1081" i="12"/>
  <c r="D1079" i="12"/>
  <c r="E1079" i="12"/>
  <c r="F1079" i="12"/>
  <c r="C1081" i="12" l="1"/>
  <c r="H1081" i="12"/>
  <c r="B1082" i="12"/>
  <c r="D1080" i="12"/>
  <c r="E1080" i="12"/>
  <c r="F1080" i="12"/>
  <c r="C1082" i="12" l="1"/>
  <c r="H1082" i="12"/>
  <c r="B1083" i="12"/>
  <c r="D1081" i="12"/>
  <c r="E1081" i="12"/>
  <c r="F1081" i="12"/>
  <c r="C1083" i="12" l="1"/>
  <c r="H1083" i="12"/>
  <c r="B1084" i="12"/>
  <c r="D1082" i="12"/>
  <c r="E1082" i="12"/>
  <c r="F1082" i="12"/>
  <c r="C1084" i="12" l="1"/>
  <c r="H1084" i="12"/>
  <c r="B1085" i="12"/>
  <c r="D1083" i="12"/>
  <c r="E1083" i="12"/>
  <c r="F1083" i="12"/>
  <c r="C1085" i="12" l="1"/>
  <c r="H1085" i="12"/>
  <c r="B1086" i="12"/>
  <c r="D1084" i="12"/>
  <c r="E1084" i="12"/>
  <c r="F1084" i="12"/>
  <c r="C1086" i="12" l="1"/>
  <c r="H1086" i="12"/>
  <c r="B1087" i="12"/>
  <c r="D1085" i="12"/>
  <c r="E1085" i="12"/>
  <c r="F1085" i="12"/>
  <c r="C1087" i="12" l="1"/>
  <c r="H1087" i="12"/>
  <c r="B1088" i="12"/>
  <c r="D1086" i="12"/>
  <c r="E1086" i="12"/>
  <c r="F1086" i="12"/>
  <c r="C1088" i="12" l="1"/>
  <c r="H1088" i="12"/>
  <c r="B1089" i="12"/>
  <c r="D1087" i="12"/>
  <c r="E1087" i="12"/>
  <c r="F1087" i="12"/>
  <c r="C1089" i="12" l="1"/>
  <c r="H1089" i="12"/>
  <c r="B1090" i="12"/>
  <c r="D1088" i="12"/>
  <c r="E1088" i="12"/>
  <c r="F1088" i="12"/>
  <c r="C1090" i="12" l="1"/>
  <c r="H1090" i="12"/>
  <c r="B1091" i="12"/>
  <c r="D1089" i="12"/>
  <c r="E1089" i="12"/>
  <c r="F1089" i="12"/>
  <c r="C1091" i="12" l="1"/>
  <c r="H1091" i="12"/>
  <c r="B1092" i="12"/>
  <c r="D1090" i="12"/>
  <c r="E1090" i="12"/>
  <c r="F1090" i="12"/>
  <c r="C1092" i="12" l="1"/>
  <c r="H1092" i="12"/>
  <c r="B1093" i="12"/>
  <c r="D1091" i="12"/>
  <c r="E1091" i="12"/>
  <c r="F1091" i="12"/>
  <c r="C1093" i="12" l="1"/>
  <c r="H1093" i="12"/>
  <c r="B1094" i="12"/>
  <c r="D1092" i="12"/>
  <c r="E1092" i="12"/>
  <c r="F1092" i="12"/>
  <c r="C1094" i="12" l="1"/>
  <c r="H1094" i="12"/>
  <c r="B1095" i="12"/>
  <c r="D1093" i="12"/>
  <c r="E1093" i="12"/>
  <c r="F1093" i="12"/>
  <c r="C1095" i="12" l="1"/>
  <c r="H1095" i="12"/>
  <c r="B1096" i="12"/>
  <c r="D1094" i="12"/>
  <c r="E1094" i="12"/>
  <c r="F1094" i="12"/>
  <c r="C1096" i="12" l="1"/>
  <c r="H1096" i="12"/>
  <c r="B1097" i="12"/>
  <c r="D1095" i="12"/>
  <c r="E1095" i="12"/>
  <c r="F1095" i="12"/>
  <c r="C1097" i="12" l="1"/>
  <c r="H1097" i="12"/>
  <c r="B1098" i="12"/>
  <c r="D1096" i="12"/>
  <c r="E1096" i="12"/>
  <c r="F1096" i="12"/>
  <c r="C1098" i="12" l="1"/>
  <c r="H1098" i="12"/>
  <c r="B1099" i="12"/>
  <c r="D1097" i="12"/>
  <c r="E1097" i="12"/>
  <c r="F1097" i="12"/>
  <c r="C1099" i="12" l="1"/>
  <c r="H1099" i="12"/>
  <c r="B1100" i="12"/>
  <c r="D1098" i="12"/>
  <c r="E1098" i="12"/>
  <c r="F1098" i="12"/>
  <c r="C1100" i="12" l="1"/>
  <c r="H1100" i="12"/>
  <c r="B1101" i="12"/>
  <c r="D1099" i="12"/>
  <c r="E1099" i="12"/>
  <c r="F1099" i="12"/>
  <c r="C1101" i="12" l="1"/>
  <c r="H1101" i="12"/>
  <c r="B1102" i="12"/>
  <c r="D1100" i="12"/>
  <c r="E1100" i="12"/>
  <c r="F1100" i="12"/>
  <c r="C1102" i="12" l="1"/>
  <c r="H1102" i="12"/>
  <c r="B1103" i="12"/>
  <c r="D1101" i="12"/>
  <c r="E1101" i="12"/>
  <c r="F1101" i="12"/>
  <c r="C1103" i="12" l="1"/>
  <c r="H1103" i="12"/>
  <c r="B1104" i="12"/>
  <c r="D1102" i="12"/>
  <c r="E1102" i="12"/>
  <c r="F1102" i="12"/>
  <c r="C1104" i="12" l="1"/>
  <c r="H1104" i="12"/>
  <c r="B1105" i="12"/>
  <c r="D1103" i="12"/>
  <c r="E1103" i="12"/>
  <c r="F1103" i="12"/>
  <c r="C1105" i="12" l="1"/>
  <c r="H1105" i="12"/>
  <c r="B1106" i="12"/>
  <c r="D1104" i="12"/>
  <c r="E1104" i="12"/>
  <c r="F1104" i="12"/>
  <c r="C1106" i="12" l="1"/>
  <c r="H1106" i="12"/>
  <c r="B1107" i="12"/>
  <c r="D1105" i="12"/>
  <c r="E1105" i="12"/>
  <c r="F1105" i="12"/>
  <c r="C1107" i="12" l="1"/>
  <c r="H1107" i="12"/>
  <c r="B1108" i="12"/>
  <c r="D1106" i="12"/>
  <c r="E1106" i="12"/>
  <c r="F1106" i="12"/>
  <c r="C1108" i="12" l="1"/>
  <c r="H1108" i="12"/>
  <c r="B1109" i="12"/>
  <c r="D1107" i="12"/>
  <c r="E1107" i="12"/>
  <c r="F1107" i="12"/>
  <c r="C1109" i="12" l="1"/>
  <c r="H1109" i="12"/>
  <c r="B1110" i="12"/>
  <c r="D1108" i="12"/>
  <c r="E1108" i="12"/>
  <c r="F1108" i="12"/>
  <c r="C1110" i="12" l="1"/>
  <c r="H1110" i="12"/>
  <c r="B1111" i="12"/>
  <c r="D1109" i="12"/>
  <c r="E1109" i="12"/>
  <c r="F1109" i="12"/>
  <c r="C1111" i="12" l="1"/>
  <c r="H1111" i="12"/>
  <c r="B1112" i="12"/>
  <c r="D1110" i="12"/>
  <c r="E1110" i="12"/>
  <c r="F1110" i="12"/>
  <c r="C1112" i="12" l="1"/>
  <c r="H1112" i="12"/>
  <c r="B1113" i="12"/>
  <c r="D1111" i="12"/>
  <c r="E1111" i="12"/>
  <c r="F1111" i="12"/>
  <c r="C1113" i="12" l="1"/>
  <c r="H1113" i="12"/>
  <c r="B1114" i="12"/>
  <c r="D1112" i="12"/>
  <c r="E1112" i="12"/>
  <c r="F1112" i="12"/>
  <c r="C1114" i="12" l="1"/>
  <c r="H1114" i="12"/>
  <c r="B1115" i="12"/>
  <c r="D1113" i="12"/>
  <c r="E1113" i="12"/>
  <c r="F1113" i="12"/>
  <c r="C1115" i="12" l="1"/>
  <c r="H1115" i="12"/>
  <c r="B1116" i="12"/>
  <c r="D1114" i="12"/>
  <c r="E1114" i="12"/>
  <c r="F1114" i="12"/>
  <c r="C1116" i="12" l="1"/>
  <c r="H1116" i="12"/>
  <c r="B1117" i="12"/>
  <c r="D1115" i="12"/>
  <c r="E1115" i="12"/>
  <c r="F1115" i="12"/>
  <c r="C1117" i="12" l="1"/>
  <c r="H1117" i="12"/>
  <c r="B1118" i="12"/>
  <c r="D1116" i="12"/>
  <c r="E1116" i="12"/>
  <c r="F1116" i="12"/>
  <c r="C1118" i="12" l="1"/>
  <c r="H1118" i="12"/>
  <c r="B1119" i="12"/>
  <c r="D1117" i="12"/>
  <c r="E1117" i="12"/>
  <c r="F1117" i="12"/>
  <c r="C1119" i="12" l="1"/>
  <c r="H1119" i="12"/>
  <c r="B1120" i="12"/>
  <c r="D1118" i="12"/>
  <c r="E1118" i="12"/>
  <c r="F1118" i="12"/>
  <c r="C1120" i="12" l="1"/>
  <c r="H1120" i="12"/>
  <c r="B1121" i="12"/>
  <c r="D1119" i="12"/>
  <c r="E1119" i="12"/>
  <c r="F1119" i="12"/>
  <c r="C1121" i="12" l="1"/>
  <c r="H1121" i="12"/>
  <c r="B1122" i="12"/>
  <c r="D1120" i="12"/>
  <c r="E1120" i="12"/>
  <c r="F1120" i="12"/>
  <c r="C1122" i="12" l="1"/>
  <c r="H1122" i="12"/>
  <c r="B1123" i="12"/>
  <c r="D1121" i="12"/>
  <c r="E1121" i="12"/>
  <c r="F1121" i="12"/>
  <c r="C1123" i="12" l="1"/>
  <c r="H1123" i="12"/>
  <c r="B1124" i="12"/>
  <c r="D1122" i="12"/>
  <c r="E1122" i="12"/>
  <c r="F1122" i="12"/>
  <c r="C1124" i="12" l="1"/>
  <c r="H1124" i="12"/>
  <c r="B1125" i="12"/>
  <c r="D1123" i="12"/>
  <c r="E1123" i="12"/>
  <c r="F1123" i="12"/>
  <c r="C1125" i="12" l="1"/>
  <c r="H1125" i="12"/>
  <c r="B1126" i="12"/>
  <c r="D1124" i="12"/>
  <c r="E1124" i="12"/>
  <c r="F1124" i="12"/>
  <c r="C1126" i="12" l="1"/>
  <c r="H1126" i="12"/>
  <c r="B1127" i="12"/>
  <c r="D1125" i="12"/>
  <c r="E1125" i="12"/>
  <c r="F1125" i="12"/>
  <c r="C1127" i="12" l="1"/>
  <c r="H1127" i="12"/>
  <c r="B1128" i="12"/>
  <c r="D1126" i="12"/>
  <c r="E1126" i="12"/>
  <c r="F1126" i="12"/>
  <c r="C1128" i="12" l="1"/>
  <c r="H1128" i="12"/>
  <c r="B1129" i="12"/>
  <c r="D1127" i="12"/>
  <c r="E1127" i="12"/>
  <c r="F1127" i="12"/>
  <c r="C1129" i="12" l="1"/>
  <c r="H1129" i="12"/>
  <c r="B1130" i="12"/>
  <c r="D1128" i="12"/>
  <c r="E1128" i="12"/>
  <c r="F1128" i="12"/>
  <c r="C1130" i="12" l="1"/>
  <c r="H1130" i="12"/>
  <c r="B1131" i="12"/>
  <c r="D1129" i="12"/>
  <c r="E1129" i="12"/>
  <c r="F1129" i="12"/>
  <c r="C1131" i="12" l="1"/>
  <c r="H1131" i="12"/>
  <c r="B1132" i="12"/>
  <c r="D1130" i="12"/>
  <c r="E1130" i="12"/>
  <c r="F1130" i="12"/>
  <c r="C1132" i="12" l="1"/>
  <c r="H1132" i="12"/>
  <c r="B1133" i="12"/>
  <c r="D1131" i="12"/>
  <c r="E1131" i="12"/>
  <c r="F1131" i="12"/>
  <c r="C1133" i="12" l="1"/>
  <c r="H1133" i="12"/>
  <c r="B1134" i="12"/>
  <c r="D1132" i="12"/>
  <c r="E1132" i="12"/>
  <c r="F1132" i="12"/>
  <c r="C1134" i="12" l="1"/>
  <c r="H1134" i="12"/>
  <c r="B1135" i="12"/>
  <c r="D1133" i="12"/>
  <c r="E1133" i="12"/>
  <c r="F1133" i="12"/>
  <c r="C1135" i="12" l="1"/>
  <c r="H1135" i="12"/>
  <c r="B1136" i="12"/>
  <c r="D1134" i="12"/>
  <c r="E1134" i="12"/>
  <c r="F1134" i="12"/>
  <c r="C1136" i="12" l="1"/>
  <c r="H1136" i="12"/>
  <c r="B1137" i="12"/>
  <c r="D1135" i="12"/>
  <c r="E1135" i="12"/>
  <c r="F1135" i="12"/>
  <c r="C1137" i="12" l="1"/>
  <c r="H1137" i="12"/>
  <c r="B1138" i="12"/>
  <c r="D1136" i="12"/>
  <c r="E1136" i="12"/>
  <c r="F1136" i="12"/>
  <c r="C1138" i="12" l="1"/>
  <c r="H1138" i="12"/>
  <c r="B1139" i="12"/>
  <c r="D1137" i="12"/>
  <c r="E1137" i="12"/>
  <c r="F1137" i="12"/>
  <c r="C1139" i="12" l="1"/>
  <c r="H1139" i="12"/>
  <c r="B1140" i="12"/>
  <c r="D1138" i="12"/>
  <c r="E1138" i="12"/>
  <c r="F1138" i="12"/>
  <c r="C1140" i="12" l="1"/>
  <c r="H1140" i="12"/>
  <c r="B1141" i="12"/>
  <c r="D1139" i="12"/>
  <c r="E1139" i="12"/>
  <c r="F1139" i="12"/>
  <c r="C1141" i="12" l="1"/>
  <c r="H1141" i="12"/>
  <c r="B1142" i="12"/>
  <c r="D1140" i="12"/>
  <c r="E1140" i="12"/>
  <c r="F1140" i="12"/>
  <c r="C1142" i="12" l="1"/>
  <c r="H1142" i="12"/>
  <c r="B1143" i="12"/>
  <c r="D1141" i="12"/>
  <c r="E1141" i="12"/>
  <c r="F1141" i="12"/>
  <c r="C1143" i="12" l="1"/>
  <c r="H1143" i="12"/>
  <c r="B1144" i="12"/>
  <c r="D1142" i="12"/>
  <c r="E1142" i="12"/>
  <c r="F1142" i="12"/>
  <c r="C1144" i="12" l="1"/>
  <c r="H1144" i="12"/>
  <c r="B1145" i="12"/>
  <c r="D1143" i="12"/>
  <c r="E1143" i="12"/>
  <c r="F1143" i="12"/>
  <c r="C1145" i="12" l="1"/>
  <c r="H1145" i="12"/>
  <c r="B1146" i="12"/>
  <c r="D1144" i="12"/>
  <c r="E1144" i="12"/>
  <c r="F1144" i="12"/>
  <c r="C1146" i="12" l="1"/>
  <c r="H1146" i="12"/>
  <c r="B1147" i="12"/>
  <c r="D1145" i="12"/>
  <c r="E1145" i="12"/>
  <c r="F1145" i="12"/>
  <c r="C1147" i="12" l="1"/>
  <c r="H1147" i="12"/>
  <c r="B1148" i="12"/>
  <c r="D1146" i="12"/>
  <c r="E1146" i="12"/>
  <c r="F1146" i="12"/>
  <c r="C1148" i="12" l="1"/>
  <c r="H1148" i="12"/>
  <c r="B1149" i="12"/>
  <c r="D1147" i="12"/>
  <c r="E1147" i="12"/>
  <c r="F1147" i="12"/>
  <c r="C1149" i="12" l="1"/>
  <c r="H1149" i="12"/>
  <c r="B1150" i="12"/>
  <c r="D1148" i="12"/>
  <c r="E1148" i="12"/>
  <c r="F1148" i="12"/>
  <c r="C1150" i="12" l="1"/>
  <c r="H1150" i="12"/>
  <c r="B1151" i="12"/>
  <c r="D1149" i="12"/>
  <c r="E1149" i="12"/>
  <c r="F1149" i="12"/>
  <c r="C1151" i="12" l="1"/>
  <c r="H1151" i="12"/>
  <c r="B1152" i="12"/>
  <c r="D1150" i="12"/>
  <c r="E1150" i="12"/>
  <c r="F1150" i="12"/>
  <c r="C1152" i="12" l="1"/>
  <c r="H1152" i="12"/>
  <c r="B1153" i="12"/>
  <c r="D1151" i="12"/>
  <c r="E1151" i="12"/>
  <c r="F1151" i="12"/>
  <c r="C1153" i="12" l="1"/>
  <c r="H1153" i="12"/>
  <c r="B1154" i="12"/>
  <c r="D1152" i="12"/>
  <c r="E1152" i="12"/>
  <c r="F1152" i="12"/>
  <c r="C1154" i="12" l="1"/>
  <c r="H1154" i="12"/>
  <c r="B1155" i="12"/>
  <c r="D1153" i="12"/>
  <c r="E1153" i="12"/>
  <c r="F1153" i="12"/>
  <c r="C1155" i="12" l="1"/>
  <c r="H1155" i="12"/>
  <c r="B1156" i="12"/>
  <c r="D1154" i="12"/>
  <c r="E1154" i="12"/>
  <c r="F1154" i="12"/>
  <c r="C1156" i="12" l="1"/>
  <c r="H1156" i="12"/>
  <c r="B1157" i="12"/>
  <c r="D1155" i="12"/>
  <c r="E1155" i="12"/>
  <c r="F1155" i="12"/>
  <c r="C1157" i="12" l="1"/>
  <c r="H1157" i="12"/>
  <c r="B1158" i="12"/>
  <c r="D1156" i="12"/>
  <c r="E1156" i="12"/>
  <c r="F1156" i="12"/>
  <c r="C1158" i="12" l="1"/>
  <c r="H1158" i="12"/>
  <c r="B1159" i="12"/>
  <c r="D1157" i="12"/>
  <c r="E1157" i="12"/>
  <c r="F1157" i="12"/>
  <c r="C1159" i="12" l="1"/>
  <c r="H1159" i="12"/>
  <c r="B1160" i="12"/>
  <c r="D1158" i="12"/>
  <c r="E1158" i="12"/>
  <c r="F1158" i="12"/>
  <c r="C1160" i="12" l="1"/>
  <c r="H1160" i="12"/>
  <c r="B1161" i="12"/>
  <c r="D1159" i="12"/>
  <c r="E1159" i="12"/>
  <c r="F1159" i="12"/>
  <c r="C1161" i="12" l="1"/>
  <c r="H1161" i="12"/>
  <c r="B1162" i="12"/>
  <c r="D1160" i="12"/>
  <c r="E1160" i="12"/>
  <c r="F1160" i="12"/>
  <c r="C1162" i="12" l="1"/>
  <c r="H1162" i="12"/>
  <c r="B1163" i="12"/>
  <c r="D1161" i="12"/>
  <c r="E1161" i="12"/>
  <c r="F1161" i="12"/>
  <c r="C1163" i="12" l="1"/>
  <c r="H1163" i="12"/>
  <c r="B1164" i="12"/>
  <c r="D1162" i="12"/>
  <c r="E1162" i="12"/>
  <c r="F1162" i="12"/>
  <c r="C1164" i="12" l="1"/>
  <c r="H1164" i="12"/>
  <c r="B1165" i="12"/>
  <c r="D1163" i="12"/>
  <c r="E1163" i="12"/>
  <c r="F1163" i="12"/>
  <c r="C1165" i="12" l="1"/>
  <c r="H1165" i="12"/>
  <c r="B1166" i="12"/>
  <c r="D1164" i="12"/>
  <c r="E1164" i="12"/>
  <c r="F1164" i="12"/>
  <c r="C1166" i="12" l="1"/>
  <c r="H1166" i="12"/>
  <c r="B1167" i="12"/>
  <c r="D1165" i="12"/>
  <c r="E1165" i="12"/>
  <c r="F1165" i="12"/>
  <c r="C1167" i="12" l="1"/>
  <c r="H1167" i="12"/>
  <c r="B1168" i="12"/>
  <c r="D1166" i="12"/>
  <c r="E1166" i="12"/>
  <c r="F1166" i="12"/>
  <c r="C1168" i="12" l="1"/>
  <c r="H1168" i="12"/>
  <c r="B1169" i="12"/>
  <c r="D1167" i="12"/>
  <c r="E1167" i="12"/>
  <c r="F1167" i="12"/>
  <c r="C1169" i="12" l="1"/>
  <c r="H1169" i="12"/>
  <c r="B1170" i="12"/>
  <c r="D1168" i="12"/>
  <c r="E1168" i="12"/>
  <c r="F1168" i="12"/>
  <c r="C1170" i="12" l="1"/>
  <c r="H1170" i="12"/>
  <c r="B1171" i="12"/>
  <c r="D1169" i="12"/>
  <c r="E1169" i="12"/>
  <c r="F1169" i="12"/>
  <c r="C1171" i="12" l="1"/>
  <c r="H1171" i="12"/>
  <c r="B1172" i="12"/>
  <c r="D1170" i="12"/>
  <c r="E1170" i="12"/>
  <c r="F1170" i="12"/>
  <c r="C1172" i="12" l="1"/>
  <c r="H1172" i="12"/>
  <c r="B1173" i="12"/>
  <c r="D1171" i="12"/>
  <c r="E1171" i="12"/>
  <c r="F1171" i="12"/>
  <c r="C1173" i="12" l="1"/>
  <c r="H1173" i="12"/>
  <c r="B1174" i="12"/>
  <c r="D1172" i="12"/>
  <c r="E1172" i="12"/>
  <c r="F1172" i="12"/>
  <c r="C1174" i="12" l="1"/>
  <c r="H1174" i="12"/>
  <c r="B1175" i="12"/>
  <c r="D1173" i="12"/>
  <c r="E1173" i="12"/>
  <c r="F1173" i="12"/>
  <c r="C1175" i="12" l="1"/>
  <c r="H1175" i="12"/>
  <c r="B1176" i="12"/>
  <c r="D1174" i="12"/>
  <c r="E1174" i="12"/>
  <c r="F1174" i="12"/>
  <c r="C1176" i="12" l="1"/>
  <c r="H1176" i="12"/>
  <c r="B1177" i="12"/>
  <c r="D1175" i="12"/>
  <c r="E1175" i="12"/>
  <c r="F1175" i="12"/>
  <c r="C1177" i="12" l="1"/>
  <c r="H1177" i="12"/>
  <c r="B1178" i="12"/>
  <c r="D1176" i="12"/>
  <c r="E1176" i="12"/>
  <c r="F1176" i="12"/>
  <c r="C1178" i="12" l="1"/>
  <c r="H1178" i="12"/>
  <c r="B1179" i="12"/>
  <c r="D1177" i="12"/>
  <c r="E1177" i="12"/>
  <c r="F1177" i="12"/>
  <c r="C1179" i="12" l="1"/>
  <c r="H1179" i="12"/>
  <c r="B1180" i="12"/>
  <c r="D1178" i="12"/>
  <c r="E1178" i="12"/>
  <c r="F1178" i="12"/>
  <c r="C1180" i="12" l="1"/>
  <c r="H1180" i="12"/>
  <c r="B1181" i="12"/>
  <c r="D1179" i="12"/>
  <c r="E1179" i="12"/>
  <c r="F1179" i="12"/>
  <c r="C1181" i="12" l="1"/>
  <c r="H1181" i="12"/>
  <c r="B1182" i="12"/>
  <c r="D1180" i="12"/>
  <c r="E1180" i="12"/>
  <c r="F1180" i="12"/>
  <c r="C1182" i="12" l="1"/>
  <c r="H1182" i="12"/>
  <c r="B1183" i="12"/>
  <c r="D1181" i="12"/>
  <c r="E1181" i="12"/>
  <c r="F1181" i="12"/>
  <c r="C1183" i="12" l="1"/>
  <c r="H1183" i="12"/>
  <c r="B1184" i="12"/>
  <c r="D1182" i="12"/>
  <c r="E1182" i="12"/>
  <c r="F1182" i="12"/>
  <c r="C1184" i="12" l="1"/>
  <c r="H1184" i="12"/>
  <c r="B1185" i="12"/>
  <c r="D1183" i="12"/>
  <c r="E1183" i="12"/>
  <c r="F1183" i="12"/>
  <c r="C1185" i="12" l="1"/>
  <c r="H1185" i="12"/>
  <c r="B1186" i="12"/>
  <c r="D1184" i="12"/>
  <c r="E1184" i="12"/>
  <c r="F1184" i="12"/>
  <c r="C1186" i="12" l="1"/>
  <c r="H1186" i="12"/>
  <c r="B1187" i="12"/>
  <c r="D1185" i="12"/>
  <c r="E1185" i="12"/>
  <c r="F1185" i="12"/>
  <c r="C1187" i="12" l="1"/>
  <c r="H1187" i="12"/>
  <c r="B1188" i="12"/>
  <c r="D1186" i="12"/>
  <c r="E1186" i="12"/>
  <c r="F1186" i="12"/>
  <c r="C1188" i="12" l="1"/>
  <c r="H1188" i="12"/>
  <c r="B1189" i="12"/>
  <c r="D1187" i="12"/>
  <c r="E1187" i="12"/>
  <c r="F1187" i="12"/>
  <c r="C1189" i="12" l="1"/>
  <c r="H1189" i="12"/>
  <c r="B1190" i="12"/>
  <c r="D1188" i="12"/>
  <c r="E1188" i="12"/>
  <c r="F1188" i="12"/>
  <c r="C1190" i="12" l="1"/>
  <c r="H1190" i="12"/>
  <c r="B1191" i="12"/>
  <c r="D1189" i="12"/>
  <c r="E1189" i="12"/>
  <c r="F1189" i="12"/>
  <c r="C1191" i="12" l="1"/>
  <c r="H1191" i="12"/>
  <c r="B1192" i="12"/>
  <c r="D1190" i="12"/>
  <c r="E1190" i="12"/>
  <c r="F1190" i="12"/>
  <c r="C1192" i="12" l="1"/>
  <c r="H1192" i="12"/>
  <c r="B1193" i="12"/>
  <c r="D1191" i="12"/>
  <c r="E1191" i="12"/>
  <c r="F1191" i="12"/>
  <c r="C1193" i="12" l="1"/>
  <c r="H1193" i="12"/>
  <c r="B1194" i="12"/>
  <c r="D1192" i="12"/>
  <c r="E1192" i="12"/>
  <c r="F1192" i="12"/>
  <c r="C1194" i="12" l="1"/>
  <c r="H1194" i="12"/>
  <c r="B1195" i="12"/>
  <c r="D1193" i="12"/>
  <c r="E1193" i="12"/>
  <c r="F1193" i="12"/>
  <c r="C1195" i="12" l="1"/>
  <c r="H1195" i="12"/>
  <c r="B1196" i="12"/>
  <c r="D1194" i="12"/>
  <c r="E1194" i="12"/>
  <c r="F1194" i="12"/>
  <c r="C1196" i="12" l="1"/>
  <c r="H1196" i="12"/>
  <c r="B1197" i="12"/>
  <c r="D1195" i="12"/>
  <c r="E1195" i="12"/>
  <c r="F1195" i="12"/>
  <c r="C1197" i="12" l="1"/>
  <c r="H1197" i="12"/>
  <c r="B1198" i="12"/>
  <c r="D1196" i="12"/>
  <c r="E1196" i="12"/>
  <c r="F1196" i="12"/>
  <c r="C1198" i="12" l="1"/>
  <c r="H1198" i="12"/>
  <c r="B1199" i="12"/>
  <c r="D1197" i="12"/>
  <c r="E1197" i="12"/>
  <c r="F1197" i="12"/>
  <c r="C1199" i="12" l="1"/>
  <c r="H1199" i="12"/>
  <c r="B1200" i="12"/>
  <c r="D1198" i="12"/>
  <c r="E1198" i="12"/>
  <c r="F1198" i="12"/>
  <c r="C1200" i="12" l="1"/>
  <c r="H1200" i="12"/>
  <c r="B1201" i="12"/>
  <c r="D1199" i="12"/>
  <c r="E1199" i="12"/>
  <c r="F1199" i="12"/>
  <c r="C1201" i="12" l="1"/>
  <c r="H1201" i="12"/>
  <c r="B1202" i="12"/>
  <c r="D1200" i="12"/>
  <c r="E1200" i="12"/>
  <c r="F1200" i="12"/>
  <c r="C1202" i="12" l="1"/>
  <c r="H1202" i="12"/>
  <c r="B1203" i="12"/>
  <c r="D1201" i="12"/>
  <c r="E1201" i="12"/>
  <c r="F1201" i="12"/>
  <c r="C1203" i="12" l="1"/>
  <c r="H1203" i="12"/>
  <c r="B1204" i="12"/>
  <c r="D1202" i="12"/>
  <c r="E1202" i="12"/>
  <c r="F1202" i="12"/>
  <c r="C1204" i="12" l="1"/>
  <c r="H1204" i="12"/>
  <c r="B1205" i="12"/>
  <c r="D1203" i="12"/>
  <c r="E1203" i="12"/>
  <c r="F1203" i="12"/>
  <c r="C1205" i="12" l="1"/>
  <c r="H1205" i="12"/>
  <c r="B1206" i="12"/>
  <c r="D1204" i="12"/>
  <c r="E1204" i="12"/>
  <c r="F1204" i="12"/>
  <c r="C1206" i="12" l="1"/>
  <c r="H1206" i="12"/>
  <c r="B1207" i="12"/>
  <c r="D1205" i="12"/>
  <c r="E1205" i="12"/>
  <c r="F1205" i="12"/>
  <c r="C1207" i="12" l="1"/>
  <c r="H1207" i="12"/>
  <c r="B1208" i="12"/>
  <c r="D1206" i="12"/>
  <c r="E1206" i="12"/>
  <c r="F1206" i="12"/>
  <c r="C1208" i="12" l="1"/>
  <c r="H1208" i="12"/>
  <c r="B1209" i="12"/>
  <c r="D1207" i="12"/>
  <c r="E1207" i="12"/>
  <c r="F1207" i="12"/>
  <c r="C1209" i="12" l="1"/>
  <c r="H1209" i="12"/>
  <c r="B1210" i="12"/>
  <c r="D1208" i="12"/>
  <c r="E1208" i="12"/>
  <c r="F1208" i="12"/>
  <c r="C1210" i="12" l="1"/>
  <c r="H1210" i="12"/>
  <c r="B1211" i="12"/>
  <c r="D1209" i="12"/>
  <c r="E1209" i="12"/>
  <c r="F1209" i="12"/>
  <c r="C1211" i="12" l="1"/>
  <c r="H1211" i="12"/>
  <c r="B1212" i="12"/>
  <c r="D1210" i="12"/>
  <c r="E1210" i="12"/>
  <c r="F1210" i="12"/>
  <c r="C1212" i="12" l="1"/>
  <c r="H1212" i="12"/>
  <c r="B1213" i="12"/>
  <c r="D1211" i="12"/>
  <c r="E1211" i="12"/>
  <c r="F1211" i="12"/>
  <c r="C1213" i="12" l="1"/>
  <c r="H1213" i="12"/>
  <c r="B1214" i="12"/>
  <c r="D1212" i="12"/>
  <c r="E1212" i="12"/>
  <c r="F1212" i="12"/>
  <c r="C1214" i="12" l="1"/>
  <c r="H1214" i="12"/>
  <c r="B1215" i="12"/>
  <c r="D1213" i="12"/>
  <c r="E1213" i="12"/>
  <c r="F1213" i="12"/>
  <c r="C1215" i="12" l="1"/>
  <c r="H1215" i="12"/>
  <c r="B1216" i="12"/>
  <c r="D1214" i="12"/>
  <c r="E1214" i="12"/>
  <c r="F1214" i="12"/>
  <c r="C1216" i="12" l="1"/>
  <c r="H1216" i="12"/>
  <c r="B1217" i="12"/>
  <c r="D1215" i="12"/>
  <c r="E1215" i="12"/>
  <c r="F1215" i="12"/>
  <c r="C1217" i="12" l="1"/>
  <c r="H1217" i="12"/>
  <c r="B1218" i="12"/>
  <c r="D1216" i="12"/>
  <c r="E1216" i="12"/>
  <c r="F1216" i="12"/>
  <c r="C1218" i="12" l="1"/>
  <c r="H1218" i="12"/>
  <c r="B1219" i="12"/>
  <c r="D1217" i="12"/>
  <c r="E1217" i="12"/>
  <c r="F1217" i="12"/>
  <c r="C1219" i="12" l="1"/>
  <c r="H1219" i="12"/>
  <c r="B1220" i="12"/>
  <c r="D1218" i="12"/>
  <c r="E1218" i="12"/>
  <c r="F1218" i="12"/>
  <c r="C1220" i="12" l="1"/>
  <c r="H1220" i="12"/>
  <c r="B1221" i="12"/>
  <c r="D1219" i="12"/>
  <c r="E1219" i="12"/>
  <c r="F1219" i="12"/>
  <c r="C1221" i="12" l="1"/>
  <c r="H1221" i="12"/>
  <c r="B1222" i="12"/>
  <c r="D1220" i="12"/>
  <c r="E1220" i="12"/>
  <c r="F1220" i="12"/>
  <c r="C1222" i="12" l="1"/>
  <c r="H1222" i="12"/>
  <c r="B1223" i="12"/>
  <c r="D1221" i="12"/>
  <c r="E1221" i="12"/>
  <c r="F1221" i="12"/>
  <c r="C1223" i="12" l="1"/>
  <c r="H1223" i="12"/>
  <c r="B1224" i="12"/>
  <c r="D1222" i="12"/>
  <c r="E1222" i="12"/>
  <c r="F1222" i="12"/>
  <c r="C1224" i="12" l="1"/>
  <c r="H1224" i="12"/>
  <c r="B1225" i="12"/>
  <c r="D1223" i="12"/>
  <c r="E1223" i="12"/>
  <c r="F1223" i="12"/>
  <c r="C1225" i="12" l="1"/>
  <c r="H1225" i="12"/>
  <c r="B1226" i="12"/>
  <c r="D1224" i="12"/>
  <c r="E1224" i="12"/>
  <c r="F1224" i="12"/>
  <c r="C1226" i="12" l="1"/>
  <c r="H1226" i="12"/>
  <c r="B1227" i="12"/>
  <c r="D1225" i="12"/>
  <c r="E1225" i="12"/>
  <c r="F1225" i="12"/>
  <c r="C1227" i="12" l="1"/>
  <c r="H1227" i="12"/>
  <c r="B1228" i="12"/>
  <c r="D1226" i="12"/>
  <c r="E1226" i="12"/>
  <c r="F1226" i="12"/>
  <c r="C1228" i="12" l="1"/>
  <c r="H1228" i="12"/>
  <c r="B1229" i="12"/>
  <c r="D1227" i="12"/>
  <c r="E1227" i="12"/>
  <c r="F1227" i="12"/>
  <c r="C1229" i="12" l="1"/>
  <c r="H1229" i="12"/>
  <c r="B1230" i="12"/>
  <c r="D1228" i="12"/>
  <c r="E1228" i="12"/>
  <c r="F1228" i="12"/>
  <c r="C1230" i="12" l="1"/>
  <c r="H1230" i="12"/>
  <c r="B1231" i="12"/>
  <c r="D1229" i="12"/>
  <c r="E1229" i="12"/>
  <c r="F1229" i="12"/>
  <c r="C1231" i="12" l="1"/>
  <c r="H1231" i="12"/>
  <c r="B1232" i="12"/>
  <c r="D1230" i="12"/>
  <c r="E1230" i="12"/>
  <c r="F1230" i="12"/>
  <c r="C1232" i="12" l="1"/>
  <c r="H1232" i="12"/>
  <c r="B1233" i="12"/>
  <c r="D1231" i="12"/>
  <c r="E1231" i="12"/>
  <c r="F1231" i="12"/>
  <c r="C1233" i="12" l="1"/>
  <c r="H1233" i="12"/>
  <c r="B1234" i="12"/>
  <c r="D1232" i="12"/>
  <c r="E1232" i="12"/>
  <c r="F1232" i="12"/>
  <c r="C1234" i="12" l="1"/>
  <c r="H1234" i="12"/>
  <c r="B1235" i="12"/>
  <c r="D1233" i="12"/>
  <c r="E1233" i="12"/>
  <c r="F1233" i="12"/>
  <c r="C1235" i="12" l="1"/>
  <c r="H1235" i="12"/>
  <c r="B1236" i="12"/>
  <c r="D1234" i="12"/>
  <c r="E1234" i="12"/>
  <c r="F1234" i="12"/>
  <c r="C1236" i="12" l="1"/>
  <c r="H1236" i="12"/>
  <c r="B1237" i="12"/>
  <c r="D1235" i="12"/>
  <c r="E1235" i="12"/>
  <c r="F1235" i="12"/>
  <c r="C1237" i="12" l="1"/>
  <c r="H1237" i="12"/>
  <c r="B1238" i="12"/>
  <c r="D1236" i="12"/>
  <c r="E1236" i="12"/>
  <c r="F1236" i="12"/>
  <c r="C1238" i="12" l="1"/>
  <c r="H1238" i="12"/>
  <c r="B1239" i="12"/>
  <c r="D1237" i="12"/>
  <c r="E1237" i="12"/>
  <c r="F1237" i="12"/>
  <c r="C1239" i="12" l="1"/>
  <c r="H1239" i="12"/>
  <c r="B1240" i="12"/>
  <c r="D1238" i="12"/>
  <c r="E1238" i="12"/>
  <c r="F1238" i="12"/>
  <c r="C1240" i="12" l="1"/>
  <c r="H1240" i="12"/>
  <c r="B1241" i="12"/>
  <c r="D1239" i="12"/>
  <c r="E1239" i="12"/>
  <c r="F1239" i="12"/>
  <c r="C1241" i="12" l="1"/>
  <c r="H1241" i="12"/>
  <c r="B1242" i="12"/>
  <c r="D1240" i="12"/>
  <c r="E1240" i="12"/>
  <c r="F1240" i="12"/>
  <c r="C1242" i="12" l="1"/>
  <c r="H1242" i="12"/>
  <c r="B1243" i="12"/>
  <c r="D1241" i="12"/>
  <c r="E1241" i="12"/>
  <c r="F1241" i="12"/>
  <c r="C1243" i="12" l="1"/>
  <c r="H1243" i="12"/>
  <c r="B1244" i="12"/>
  <c r="D1242" i="12"/>
  <c r="E1242" i="12"/>
  <c r="F1242" i="12"/>
  <c r="C1244" i="12" l="1"/>
  <c r="H1244" i="12"/>
  <c r="B1245" i="12"/>
  <c r="D1243" i="12"/>
  <c r="E1243" i="12"/>
  <c r="F1243" i="12"/>
  <c r="C1245" i="12" l="1"/>
  <c r="H1245" i="12"/>
  <c r="B1246" i="12"/>
  <c r="D1244" i="12"/>
  <c r="E1244" i="12"/>
  <c r="F1244" i="12"/>
  <c r="C1246" i="12" l="1"/>
  <c r="H1246" i="12"/>
  <c r="B1247" i="12"/>
  <c r="D1245" i="12"/>
  <c r="E1245" i="12"/>
  <c r="F1245" i="12"/>
  <c r="C1247" i="12" l="1"/>
  <c r="H1247" i="12"/>
  <c r="B1248" i="12"/>
  <c r="D1246" i="12"/>
  <c r="E1246" i="12"/>
  <c r="F1246" i="12"/>
  <c r="C1248" i="12" l="1"/>
  <c r="H1248" i="12"/>
  <c r="B1249" i="12"/>
  <c r="D1247" i="12"/>
  <c r="E1247" i="12"/>
  <c r="F1247" i="12"/>
  <c r="C1249" i="12" l="1"/>
  <c r="H1249" i="12"/>
  <c r="B1250" i="12"/>
  <c r="D1248" i="12"/>
  <c r="E1248" i="12"/>
  <c r="F1248" i="12"/>
  <c r="C1250" i="12" l="1"/>
  <c r="H1250" i="12"/>
  <c r="B1251" i="12"/>
  <c r="D1249" i="12"/>
  <c r="E1249" i="12"/>
  <c r="F1249" i="12"/>
  <c r="C1251" i="12" l="1"/>
  <c r="H1251" i="12"/>
  <c r="B1252" i="12"/>
  <c r="D1250" i="12"/>
  <c r="E1250" i="12"/>
  <c r="F1250" i="12"/>
  <c r="C1252" i="12" l="1"/>
  <c r="H1252" i="12"/>
  <c r="B1253" i="12"/>
  <c r="D1251" i="12"/>
  <c r="E1251" i="12"/>
  <c r="F1251" i="12"/>
  <c r="C1253" i="12" l="1"/>
  <c r="H1253" i="12"/>
  <c r="B1254" i="12"/>
  <c r="D1252" i="12"/>
  <c r="E1252" i="12"/>
  <c r="F1252" i="12"/>
  <c r="C1254" i="12" l="1"/>
  <c r="H1254" i="12"/>
  <c r="B1255" i="12"/>
  <c r="D1253" i="12"/>
  <c r="E1253" i="12"/>
  <c r="F1253" i="12"/>
  <c r="C1255" i="12" l="1"/>
  <c r="H1255" i="12"/>
  <c r="B1256" i="12"/>
  <c r="D1254" i="12"/>
  <c r="E1254" i="12"/>
  <c r="F1254" i="12"/>
  <c r="C1256" i="12" l="1"/>
  <c r="H1256" i="12"/>
  <c r="B1257" i="12"/>
  <c r="D1255" i="12"/>
  <c r="E1255" i="12"/>
  <c r="F1255" i="12"/>
  <c r="C1257" i="12" l="1"/>
  <c r="H1257" i="12"/>
  <c r="B1258" i="12"/>
  <c r="D1256" i="12"/>
  <c r="E1256" i="12"/>
  <c r="F1256" i="12"/>
  <c r="C1258" i="12" l="1"/>
  <c r="H1258" i="12"/>
  <c r="B1259" i="12"/>
  <c r="D1257" i="12"/>
  <c r="E1257" i="12"/>
  <c r="F1257" i="12"/>
  <c r="C1259" i="12" l="1"/>
  <c r="H1259" i="12"/>
  <c r="B1260" i="12"/>
  <c r="D1258" i="12"/>
  <c r="E1258" i="12"/>
  <c r="F1258" i="12"/>
  <c r="C1260" i="12" l="1"/>
  <c r="H1260" i="12"/>
  <c r="B1261" i="12"/>
  <c r="D1259" i="12"/>
  <c r="E1259" i="12"/>
  <c r="F1259" i="12"/>
  <c r="C1261" i="12" l="1"/>
  <c r="H1261" i="12"/>
  <c r="B1262" i="12"/>
  <c r="D1260" i="12"/>
  <c r="E1260" i="12"/>
  <c r="F1260" i="12"/>
  <c r="C1262" i="12" l="1"/>
  <c r="H1262" i="12"/>
  <c r="B1263" i="12"/>
  <c r="D1261" i="12"/>
  <c r="E1261" i="12"/>
  <c r="F1261" i="12"/>
  <c r="C1263" i="12" l="1"/>
  <c r="H1263" i="12"/>
  <c r="B1264" i="12"/>
  <c r="D1262" i="12"/>
  <c r="E1262" i="12"/>
  <c r="F1262" i="12"/>
  <c r="C1264" i="12" l="1"/>
  <c r="H1264" i="12"/>
  <c r="B1265" i="12"/>
  <c r="D1263" i="12"/>
  <c r="E1263" i="12"/>
  <c r="F1263" i="12"/>
  <c r="C1265" i="12" l="1"/>
  <c r="H1265" i="12"/>
  <c r="B1266" i="12"/>
  <c r="D1264" i="12"/>
  <c r="E1264" i="12"/>
  <c r="F1264" i="12"/>
  <c r="C1266" i="12" l="1"/>
  <c r="H1266" i="12"/>
  <c r="B1267" i="12"/>
  <c r="D1265" i="12"/>
  <c r="E1265" i="12"/>
  <c r="F1265" i="12"/>
  <c r="C1267" i="12" l="1"/>
  <c r="H1267" i="12"/>
  <c r="B1268" i="12"/>
  <c r="D1266" i="12"/>
  <c r="E1266" i="12"/>
  <c r="F1266" i="12"/>
  <c r="C1268" i="12" l="1"/>
  <c r="H1268" i="12"/>
  <c r="B1269" i="12"/>
  <c r="D1267" i="12"/>
  <c r="E1267" i="12"/>
  <c r="F1267" i="12"/>
  <c r="C1269" i="12" l="1"/>
  <c r="H1269" i="12"/>
  <c r="B1270" i="12"/>
  <c r="D1268" i="12"/>
  <c r="E1268" i="12"/>
  <c r="F1268" i="12"/>
  <c r="C1270" i="12" l="1"/>
  <c r="H1270" i="12"/>
  <c r="B1271" i="12"/>
  <c r="D1269" i="12"/>
  <c r="E1269" i="12"/>
  <c r="F1269" i="12"/>
  <c r="C1271" i="12" l="1"/>
  <c r="H1271" i="12"/>
  <c r="B1272" i="12"/>
  <c r="D1270" i="12"/>
  <c r="E1270" i="12"/>
  <c r="F1270" i="12"/>
  <c r="C1272" i="12" l="1"/>
  <c r="H1272" i="12"/>
  <c r="B1273" i="12"/>
  <c r="D1271" i="12"/>
  <c r="E1271" i="12"/>
  <c r="F1271" i="12"/>
  <c r="C1273" i="12" l="1"/>
  <c r="H1273" i="12"/>
  <c r="B1274" i="12"/>
  <c r="D1272" i="12"/>
  <c r="E1272" i="12"/>
  <c r="F1272" i="12"/>
  <c r="C1274" i="12" l="1"/>
  <c r="H1274" i="12"/>
  <c r="B1275" i="12"/>
  <c r="D1273" i="12"/>
  <c r="E1273" i="12"/>
  <c r="F1273" i="12"/>
  <c r="C1275" i="12" l="1"/>
  <c r="H1275" i="12"/>
  <c r="B1276" i="12"/>
  <c r="D1274" i="12"/>
  <c r="E1274" i="12"/>
  <c r="F1274" i="12"/>
  <c r="C1276" i="12" l="1"/>
  <c r="H1276" i="12"/>
  <c r="B1277" i="12"/>
  <c r="D1275" i="12"/>
  <c r="E1275" i="12"/>
  <c r="F1275" i="12"/>
  <c r="C1277" i="12" l="1"/>
  <c r="H1277" i="12"/>
  <c r="B1278" i="12"/>
  <c r="D1276" i="12"/>
  <c r="E1276" i="12"/>
  <c r="F1276" i="12"/>
  <c r="C1278" i="12" l="1"/>
  <c r="H1278" i="12"/>
  <c r="B1279" i="12"/>
  <c r="D1277" i="12"/>
  <c r="E1277" i="12"/>
  <c r="F1277" i="12"/>
  <c r="C1279" i="12" l="1"/>
  <c r="H1279" i="12"/>
  <c r="B1280" i="12"/>
  <c r="D1278" i="12"/>
  <c r="E1278" i="12"/>
  <c r="F1278" i="12"/>
  <c r="C1280" i="12" l="1"/>
  <c r="H1280" i="12"/>
  <c r="B1281" i="12"/>
  <c r="D1279" i="12"/>
  <c r="E1279" i="12"/>
  <c r="F1279" i="12"/>
  <c r="C1281" i="12" l="1"/>
  <c r="H1281" i="12"/>
  <c r="B1282" i="12"/>
  <c r="D1280" i="12"/>
  <c r="E1280" i="12"/>
  <c r="F1280" i="12"/>
  <c r="C1282" i="12" l="1"/>
  <c r="H1282" i="12"/>
  <c r="B1283" i="12"/>
  <c r="D1281" i="12"/>
  <c r="E1281" i="12"/>
  <c r="F1281" i="12"/>
  <c r="C1283" i="12" l="1"/>
  <c r="H1283" i="12"/>
  <c r="B1284" i="12"/>
  <c r="D1282" i="12"/>
  <c r="E1282" i="12"/>
  <c r="F1282" i="12"/>
  <c r="C1284" i="12" l="1"/>
  <c r="H1284" i="12"/>
  <c r="B1285" i="12"/>
  <c r="D1283" i="12"/>
  <c r="E1283" i="12"/>
  <c r="F1283" i="12"/>
  <c r="C1285" i="12" l="1"/>
  <c r="H1285" i="12"/>
  <c r="B1286" i="12"/>
  <c r="D1284" i="12"/>
  <c r="E1284" i="12"/>
  <c r="F1284" i="12"/>
  <c r="C1286" i="12" l="1"/>
  <c r="H1286" i="12"/>
  <c r="B1287" i="12"/>
  <c r="D1285" i="12"/>
  <c r="E1285" i="12"/>
  <c r="F1285" i="12"/>
  <c r="C1287" i="12" l="1"/>
  <c r="H1287" i="12"/>
  <c r="B1288" i="12"/>
  <c r="D1286" i="12"/>
  <c r="E1286" i="12"/>
  <c r="F1286" i="12"/>
  <c r="C1288" i="12" l="1"/>
  <c r="H1288" i="12"/>
  <c r="B1289" i="12"/>
  <c r="D1287" i="12"/>
  <c r="E1287" i="12"/>
  <c r="F1287" i="12"/>
  <c r="C1289" i="12" l="1"/>
  <c r="H1289" i="12"/>
  <c r="B1290" i="12"/>
  <c r="D1288" i="12"/>
  <c r="E1288" i="12"/>
  <c r="F1288" i="12"/>
  <c r="C1290" i="12" l="1"/>
  <c r="H1290" i="12"/>
  <c r="B1291" i="12"/>
  <c r="D1289" i="12"/>
  <c r="E1289" i="12"/>
  <c r="F1289" i="12"/>
  <c r="C1291" i="12" l="1"/>
  <c r="H1291" i="12"/>
  <c r="B1292" i="12"/>
  <c r="D1290" i="12"/>
  <c r="E1290" i="12"/>
  <c r="F1290" i="12"/>
  <c r="C1292" i="12" l="1"/>
  <c r="H1292" i="12"/>
  <c r="B1293" i="12"/>
  <c r="D1291" i="12"/>
  <c r="E1291" i="12"/>
  <c r="F1291" i="12"/>
  <c r="C1293" i="12" l="1"/>
  <c r="H1293" i="12"/>
  <c r="B1294" i="12"/>
  <c r="D1292" i="12"/>
  <c r="E1292" i="12"/>
  <c r="F1292" i="12"/>
  <c r="C1294" i="12" l="1"/>
  <c r="H1294" i="12"/>
  <c r="B1295" i="12"/>
  <c r="D1293" i="12"/>
  <c r="E1293" i="12"/>
  <c r="F1293" i="12"/>
  <c r="C1295" i="12" l="1"/>
  <c r="H1295" i="12"/>
  <c r="B1296" i="12"/>
  <c r="D1294" i="12"/>
  <c r="E1294" i="12"/>
  <c r="F1294" i="12"/>
  <c r="C1296" i="12" l="1"/>
  <c r="H1296" i="12"/>
  <c r="B1297" i="12"/>
  <c r="D1295" i="12"/>
  <c r="E1295" i="12"/>
  <c r="F1295" i="12"/>
  <c r="C1297" i="12" l="1"/>
  <c r="H1297" i="12"/>
  <c r="B1298" i="12"/>
  <c r="D1296" i="12"/>
  <c r="E1296" i="12"/>
  <c r="F1296" i="12"/>
  <c r="C1298" i="12" l="1"/>
  <c r="H1298" i="12"/>
  <c r="B1299" i="12"/>
  <c r="D1297" i="12"/>
  <c r="E1297" i="12"/>
  <c r="F1297" i="12"/>
  <c r="C1299" i="12" l="1"/>
  <c r="H1299" i="12"/>
  <c r="B1300" i="12"/>
  <c r="D1298" i="12"/>
  <c r="E1298" i="12"/>
  <c r="F1298" i="12"/>
  <c r="C1300" i="12" l="1"/>
  <c r="H1300" i="12"/>
  <c r="B1301" i="12"/>
  <c r="D1299" i="12"/>
  <c r="E1299" i="12"/>
  <c r="F1299" i="12"/>
  <c r="C1301" i="12" l="1"/>
  <c r="H1301" i="12"/>
  <c r="B1302" i="12"/>
  <c r="D1300" i="12"/>
  <c r="E1300" i="12"/>
  <c r="F1300" i="12"/>
  <c r="C1302" i="12" l="1"/>
  <c r="H1302" i="12"/>
  <c r="B1303" i="12"/>
  <c r="D1301" i="12"/>
  <c r="E1301" i="12"/>
  <c r="F1301" i="12"/>
  <c r="C1303" i="12" l="1"/>
  <c r="H1303" i="12"/>
  <c r="B1304" i="12"/>
  <c r="D1302" i="12"/>
  <c r="E1302" i="12"/>
  <c r="F1302" i="12"/>
  <c r="C1304" i="12" l="1"/>
  <c r="H1304" i="12"/>
  <c r="B1305" i="12"/>
  <c r="D1303" i="12"/>
  <c r="E1303" i="12"/>
  <c r="F1303" i="12"/>
  <c r="C1305" i="12" l="1"/>
  <c r="H1305" i="12"/>
  <c r="B1306" i="12"/>
  <c r="D1304" i="12"/>
  <c r="E1304" i="12"/>
  <c r="F1304" i="12"/>
  <c r="C1306" i="12" l="1"/>
  <c r="H1306" i="12"/>
  <c r="B1307" i="12"/>
  <c r="D1305" i="12"/>
  <c r="E1305" i="12"/>
  <c r="F1305" i="12"/>
  <c r="C1307" i="12" l="1"/>
  <c r="H1307" i="12"/>
  <c r="B1308" i="12"/>
  <c r="D1306" i="12"/>
  <c r="E1306" i="12"/>
  <c r="F1306" i="12"/>
  <c r="C1308" i="12" l="1"/>
  <c r="H1308" i="12"/>
  <c r="B1309" i="12"/>
  <c r="D1307" i="12"/>
  <c r="E1307" i="12"/>
  <c r="F1307" i="12"/>
  <c r="C1309" i="12" l="1"/>
  <c r="H1309" i="12"/>
  <c r="B1310" i="12"/>
  <c r="D1308" i="12"/>
  <c r="E1308" i="12"/>
  <c r="F1308" i="12"/>
  <c r="C1310" i="12" l="1"/>
  <c r="H1310" i="12"/>
  <c r="B1311" i="12"/>
  <c r="D1309" i="12"/>
  <c r="E1309" i="12"/>
  <c r="F1309" i="12"/>
  <c r="C1311" i="12" l="1"/>
  <c r="H1311" i="12"/>
  <c r="B1312" i="12"/>
  <c r="D1310" i="12"/>
  <c r="E1310" i="12"/>
  <c r="F1310" i="12"/>
  <c r="C1312" i="12" l="1"/>
  <c r="H1312" i="12"/>
  <c r="B1313" i="12"/>
  <c r="D1311" i="12"/>
  <c r="E1311" i="12"/>
  <c r="F1311" i="12"/>
  <c r="C1313" i="12" l="1"/>
  <c r="H1313" i="12"/>
  <c r="B1314" i="12"/>
  <c r="D1312" i="12"/>
  <c r="E1312" i="12"/>
  <c r="F1312" i="12"/>
  <c r="C1314" i="12" l="1"/>
  <c r="H1314" i="12"/>
  <c r="B1315" i="12"/>
  <c r="D1313" i="12"/>
  <c r="E1313" i="12"/>
  <c r="F1313" i="12"/>
  <c r="C1315" i="12" l="1"/>
  <c r="H1315" i="12"/>
  <c r="B1316" i="12"/>
  <c r="D1314" i="12"/>
  <c r="E1314" i="12"/>
  <c r="F1314" i="12"/>
  <c r="C1316" i="12" l="1"/>
  <c r="H1316" i="12"/>
  <c r="B1317" i="12"/>
  <c r="D1315" i="12"/>
  <c r="E1315" i="12"/>
  <c r="F1315" i="12"/>
  <c r="C1317" i="12" l="1"/>
  <c r="H1317" i="12"/>
  <c r="B1318" i="12"/>
  <c r="D1316" i="12"/>
  <c r="E1316" i="12"/>
  <c r="F1316" i="12"/>
  <c r="C1318" i="12" l="1"/>
  <c r="H1318" i="12"/>
  <c r="B1319" i="12"/>
  <c r="D1317" i="12"/>
  <c r="E1317" i="12"/>
  <c r="F1317" i="12"/>
  <c r="C1319" i="12" l="1"/>
  <c r="H1319" i="12"/>
  <c r="B1320" i="12"/>
  <c r="D1318" i="12"/>
  <c r="E1318" i="12"/>
  <c r="F1318" i="12"/>
  <c r="C1320" i="12" l="1"/>
  <c r="H1320" i="12"/>
  <c r="B1321" i="12"/>
  <c r="D1319" i="12"/>
  <c r="E1319" i="12"/>
  <c r="F1319" i="12"/>
  <c r="C1321" i="12" l="1"/>
  <c r="H1321" i="12"/>
  <c r="B1322" i="12"/>
  <c r="D1320" i="12"/>
  <c r="E1320" i="12"/>
  <c r="F1320" i="12"/>
  <c r="C1322" i="12" l="1"/>
  <c r="H1322" i="12"/>
  <c r="B1323" i="12"/>
  <c r="D1321" i="12"/>
  <c r="E1321" i="12"/>
  <c r="F1321" i="12"/>
  <c r="C1323" i="12" l="1"/>
  <c r="H1323" i="12"/>
  <c r="B1324" i="12"/>
  <c r="D1322" i="12"/>
  <c r="E1322" i="12"/>
  <c r="F1322" i="12"/>
  <c r="C1324" i="12" l="1"/>
  <c r="H1324" i="12"/>
  <c r="B1325" i="12"/>
  <c r="D1323" i="12"/>
  <c r="E1323" i="12"/>
  <c r="F1323" i="12"/>
  <c r="C1325" i="12" l="1"/>
  <c r="H1325" i="12"/>
  <c r="B1326" i="12"/>
  <c r="D1324" i="12"/>
  <c r="E1324" i="12"/>
  <c r="F1324" i="12"/>
  <c r="C1326" i="12" l="1"/>
  <c r="H1326" i="12"/>
  <c r="B1327" i="12"/>
  <c r="D1325" i="12"/>
  <c r="E1325" i="12"/>
  <c r="F1325" i="12"/>
  <c r="C1327" i="12" l="1"/>
  <c r="H1327" i="12"/>
  <c r="B1328" i="12"/>
  <c r="D1326" i="12"/>
  <c r="E1326" i="12"/>
  <c r="F1326" i="12"/>
  <c r="C1328" i="12" l="1"/>
  <c r="H1328" i="12"/>
  <c r="B1329" i="12"/>
  <c r="D1327" i="12"/>
  <c r="E1327" i="12"/>
  <c r="F1327" i="12"/>
  <c r="C1329" i="12" l="1"/>
  <c r="H1329" i="12"/>
  <c r="B1330" i="12"/>
  <c r="D1328" i="12"/>
  <c r="E1328" i="12"/>
  <c r="F1328" i="12"/>
  <c r="C1330" i="12" l="1"/>
  <c r="H1330" i="12"/>
  <c r="B1331" i="12"/>
  <c r="D1329" i="12"/>
  <c r="E1329" i="12"/>
  <c r="F1329" i="12"/>
  <c r="C1331" i="12" l="1"/>
  <c r="H1331" i="12"/>
  <c r="B1332" i="12"/>
  <c r="D1330" i="12"/>
  <c r="E1330" i="12"/>
  <c r="F1330" i="12"/>
  <c r="C1332" i="12" l="1"/>
  <c r="H1332" i="12"/>
  <c r="B1333" i="12"/>
  <c r="D1331" i="12"/>
  <c r="E1331" i="12"/>
  <c r="F1331" i="12"/>
  <c r="C1333" i="12" l="1"/>
  <c r="H1333" i="12"/>
  <c r="B1334" i="12"/>
  <c r="D1332" i="12"/>
  <c r="E1332" i="12"/>
  <c r="F1332" i="12"/>
  <c r="C1334" i="12" l="1"/>
  <c r="H1334" i="12"/>
  <c r="B1335" i="12"/>
  <c r="D1333" i="12"/>
  <c r="E1333" i="12"/>
  <c r="F1333" i="12"/>
  <c r="C1335" i="12" l="1"/>
  <c r="H1335" i="12"/>
  <c r="B1336" i="12"/>
  <c r="D1334" i="12"/>
  <c r="E1334" i="12"/>
  <c r="F1334" i="12"/>
  <c r="C1336" i="12" l="1"/>
  <c r="H1336" i="12"/>
  <c r="B1337" i="12"/>
  <c r="D1335" i="12"/>
  <c r="E1335" i="12"/>
  <c r="F1335" i="12"/>
  <c r="C1337" i="12" l="1"/>
  <c r="H1337" i="12"/>
  <c r="B1338" i="12"/>
  <c r="D1336" i="12"/>
  <c r="E1336" i="12"/>
  <c r="F1336" i="12"/>
  <c r="C1338" i="12" l="1"/>
  <c r="H1338" i="12"/>
  <c r="B1339" i="12"/>
  <c r="D1337" i="12"/>
  <c r="E1337" i="12"/>
  <c r="F1337" i="12"/>
  <c r="C1339" i="12" l="1"/>
  <c r="H1339" i="12"/>
  <c r="B1340" i="12"/>
  <c r="D1338" i="12"/>
  <c r="E1338" i="12"/>
  <c r="F1338" i="12"/>
  <c r="C1340" i="12" l="1"/>
  <c r="H1340" i="12"/>
  <c r="B1341" i="12"/>
  <c r="D1339" i="12"/>
  <c r="E1339" i="12"/>
  <c r="F1339" i="12"/>
  <c r="C1341" i="12" l="1"/>
  <c r="H1341" i="12"/>
  <c r="B1342" i="12"/>
  <c r="D1340" i="12"/>
  <c r="E1340" i="12"/>
  <c r="F1340" i="12"/>
  <c r="C1342" i="12" l="1"/>
  <c r="H1342" i="12"/>
  <c r="B1343" i="12"/>
  <c r="D1341" i="12"/>
  <c r="E1341" i="12"/>
  <c r="F1341" i="12"/>
  <c r="C1343" i="12" l="1"/>
  <c r="H1343" i="12"/>
  <c r="B1344" i="12"/>
  <c r="D1342" i="12"/>
  <c r="E1342" i="12"/>
  <c r="F1342" i="12"/>
  <c r="C1344" i="12" l="1"/>
  <c r="H1344" i="12"/>
  <c r="B1345" i="12"/>
  <c r="D1343" i="12"/>
  <c r="E1343" i="12"/>
  <c r="F1343" i="12"/>
  <c r="C1345" i="12" l="1"/>
  <c r="H1345" i="12"/>
  <c r="B1346" i="12"/>
  <c r="D1344" i="12"/>
  <c r="E1344" i="12"/>
  <c r="F1344" i="12"/>
  <c r="C1346" i="12" l="1"/>
  <c r="H1346" i="12"/>
  <c r="B1347" i="12"/>
  <c r="D1345" i="12"/>
  <c r="E1345" i="12"/>
  <c r="F1345" i="12"/>
  <c r="C1347" i="12" l="1"/>
  <c r="H1347" i="12"/>
  <c r="B1348" i="12"/>
  <c r="D1346" i="12"/>
  <c r="E1346" i="12"/>
  <c r="F1346" i="12"/>
  <c r="C1348" i="12" l="1"/>
  <c r="H1348" i="12"/>
  <c r="B1349" i="12"/>
  <c r="D1347" i="12"/>
  <c r="E1347" i="12"/>
  <c r="F1347" i="12"/>
  <c r="C1349" i="12" l="1"/>
  <c r="H1349" i="12"/>
  <c r="B1350" i="12"/>
  <c r="D1348" i="12"/>
  <c r="E1348" i="12"/>
  <c r="F1348" i="12"/>
  <c r="C1350" i="12" l="1"/>
  <c r="H1350" i="12"/>
  <c r="B1351" i="12"/>
  <c r="D1349" i="12"/>
  <c r="E1349" i="12"/>
  <c r="F1349" i="12"/>
  <c r="C1351" i="12" l="1"/>
  <c r="H1351" i="12"/>
  <c r="B1352" i="12"/>
  <c r="D1350" i="12"/>
  <c r="E1350" i="12"/>
  <c r="F1350" i="12"/>
  <c r="C1352" i="12" l="1"/>
  <c r="H1352" i="12"/>
  <c r="B1353" i="12"/>
  <c r="D1351" i="12"/>
  <c r="E1351" i="12"/>
  <c r="F1351" i="12"/>
  <c r="C1353" i="12" l="1"/>
  <c r="H1353" i="12"/>
  <c r="B1354" i="12"/>
  <c r="D1352" i="12"/>
  <c r="E1352" i="12"/>
  <c r="F1352" i="12"/>
  <c r="C1354" i="12" l="1"/>
  <c r="H1354" i="12"/>
  <c r="B1355" i="12"/>
  <c r="D1353" i="12"/>
  <c r="E1353" i="12"/>
  <c r="F1353" i="12"/>
  <c r="C1355" i="12" l="1"/>
  <c r="H1355" i="12"/>
  <c r="B1356" i="12"/>
  <c r="D1354" i="12"/>
  <c r="E1354" i="12"/>
  <c r="F1354" i="12"/>
  <c r="C1356" i="12" l="1"/>
  <c r="H1356" i="12"/>
  <c r="B1357" i="12"/>
  <c r="D1355" i="12"/>
  <c r="E1355" i="12"/>
  <c r="F1355" i="12"/>
  <c r="C1357" i="12" l="1"/>
  <c r="H1357" i="12"/>
  <c r="B1358" i="12"/>
  <c r="D1356" i="12"/>
  <c r="E1356" i="12"/>
  <c r="F1356" i="12"/>
  <c r="C1358" i="12" l="1"/>
  <c r="H1358" i="12"/>
  <c r="B1359" i="12"/>
  <c r="D1357" i="12"/>
  <c r="E1357" i="12"/>
  <c r="F1357" i="12"/>
  <c r="C1359" i="12" l="1"/>
  <c r="H1359" i="12"/>
  <c r="B1360" i="12"/>
  <c r="D1358" i="12"/>
  <c r="E1358" i="12"/>
  <c r="F1358" i="12"/>
  <c r="C1360" i="12" l="1"/>
  <c r="H1360" i="12"/>
  <c r="B1361" i="12"/>
  <c r="D1359" i="12"/>
  <c r="E1359" i="12"/>
  <c r="F1359" i="12"/>
  <c r="C1361" i="12" l="1"/>
  <c r="H1361" i="12"/>
  <c r="B1362" i="12"/>
  <c r="D1360" i="12"/>
  <c r="E1360" i="12"/>
  <c r="F1360" i="12"/>
  <c r="C1362" i="12" l="1"/>
  <c r="H1362" i="12"/>
  <c r="B1363" i="12"/>
  <c r="D1361" i="12"/>
  <c r="E1361" i="12"/>
  <c r="F1361" i="12"/>
  <c r="C1363" i="12" l="1"/>
  <c r="H1363" i="12"/>
  <c r="B1364" i="12"/>
  <c r="D1362" i="12"/>
  <c r="E1362" i="12"/>
  <c r="F1362" i="12"/>
  <c r="C1364" i="12" l="1"/>
  <c r="H1364" i="12"/>
  <c r="B1365" i="12"/>
  <c r="D1363" i="12"/>
  <c r="E1363" i="12"/>
  <c r="F1363" i="12"/>
  <c r="C1365" i="12" l="1"/>
  <c r="H1365" i="12"/>
  <c r="B1366" i="12"/>
  <c r="D1364" i="12"/>
  <c r="E1364" i="12"/>
  <c r="F1364" i="12"/>
  <c r="C1366" i="12" l="1"/>
  <c r="H1366" i="12"/>
  <c r="B1367" i="12"/>
  <c r="D1365" i="12"/>
  <c r="E1365" i="12"/>
  <c r="F1365" i="12"/>
  <c r="C1367" i="12" l="1"/>
  <c r="H1367" i="12"/>
  <c r="B1368" i="12"/>
  <c r="D1366" i="12"/>
  <c r="E1366" i="12"/>
  <c r="F1366" i="12"/>
  <c r="C1368" i="12" l="1"/>
  <c r="H1368" i="12"/>
  <c r="B1369" i="12"/>
  <c r="D1367" i="12"/>
  <c r="E1367" i="12"/>
  <c r="F1367" i="12"/>
  <c r="C1369" i="12" l="1"/>
  <c r="H1369" i="12"/>
  <c r="B1370" i="12"/>
  <c r="D1368" i="12"/>
  <c r="E1368" i="12"/>
  <c r="F1368" i="12"/>
  <c r="C1370" i="12" l="1"/>
  <c r="H1370" i="12"/>
  <c r="B1371" i="12"/>
  <c r="D1369" i="12"/>
  <c r="E1369" i="12"/>
  <c r="F1369" i="12"/>
  <c r="C1371" i="12" l="1"/>
  <c r="H1371" i="12"/>
  <c r="B1372" i="12"/>
  <c r="D1370" i="12"/>
  <c r="E1370" i="12"/>
  <c r="F1370" i="12"/>
  <c r="C1372" i="12" l="1"/>
  <c r="H1372" i="12"/>
  <c r="B1373" i="12"/>
  <c r="D1371" i="12"/>
  <c r="E1371" i="12"/>
  <c r="F1371" i="12"/>
  <c r="C1373" i="12" l="1"/>
  <c r="H1373" i="12"/>
  <c r="B1374" i="12"/>
  <c r="D1372" i="12"/>
  <c r="E1372" i="12"/>
  <c r="F1372" i="12"/>
  <c r="C1374" i="12" l="1"/>
  <c r="H1374" i="12"/>
  <c r="B1375" i="12"/>
  <c r="D1373" i="12"/>
  <c r="E1373" i="12"/>
  <c r="F1373" i="12"/>
  <c r="C1375" i="12" l="1"/>
  <c r="H1375" i="12"/>
  <c r="B1376" i="12"/>
  <c r="D1374" i="12"/>
  <c r="E1374" i="12"/>
  <c r="F1374" i="12"/>
  <c r="C1376" i="12" l="1"/>
  <c r="H1376" i="12"/>
  <c r="B1377" i="12"/>
  <c r="D1375" i="12"/>
  <c r="E1375" i="12"/>
  <c r="F1375" i="12"/>
  <c r="C1377" i="12" l="1"/>
  <c r="H1377" i="12"/>
  <c r="B1378" i="12"/>
  <c r="D1376" i="12"/>
  <c r="E1376" i="12"/>
  <c r="F1376" i="12"/>
  <c r="C1378" i="12" l="1"/>
  <c r="H1378" i="12"/>
  <c r="B1379" i="12"/>
  <c r="D1377" i="12"/>
  <c r="E1377" i="12"/>
  <c r="F1377" i="12"/>
  <c r="C1379" i="12" l="1"/>
  <c r="H1379" i="12"/>
  <c r="B1380" i="12"/>
  <c r="D1378" i="12"/>
  <c r="E1378" i="12"/>
  <c r="F1378" i="12"/>
  <c r="C1380" i="12" l="1"/>
  <c r="H1380" i="12"/>
  <c r="B1381" i="12"/>
  <c r="D1379" i="12"/>
  <c r="E1379" i="12"/>
  <c r="F1379" i="12"/>
  <c r="C1381" i="12" l="1"/>
  <c r="H1381" i="12"/>
  <c r="B1382" i="12"/>
  <c r="D1380" i="12"/>
  <c r="E1380" i="12"/>
  <c r="F1380" i="12"/>
  <c r="C1382" i="12" l="1"/>
  <c r="H1382" i="12"/>
  <c r="B1383" i="12"/>
  <c r="D1381" i="12"/>
  <c r="E1381" i="12"/>
  <c r="F1381" i="12"/>
  <c r="C1383" i="12" l="1"/>
  <c r="H1383" i="12"/>
  <c r="B1384" i="12"/>
  <c r="D1382" i="12"/>
  <c r="E1382" i="12"/>
  <c r="F1382" i="12"/>
  <c r="C1384" i="12" l="1"/>
  <c r="H1384" i="12"/>
  <c r="B1385" i="12"/>
  <c r="D1383" i="12"/>
  <c r="E1383" i="12"/>
  <c r="F1383" i="12"/>
  <c r="C1385" i="12" l="1"/>
  <c r="H1385" i="12"/>
  <c r="B1386" i="12"/>
  <c r="D1384" i="12"/>
  <c r="E1384" i="12"/>
  <c r="F1384" i="12"/>
  <c r="C1386" i="12" l="1"/>
  <c r="H1386" i="12"/>
  <c r="B1387" i="12"/>
  <c r="D1385" i="12"/>
  <c r="E1385" i="12"/>
  <c r="F1385" i="12"/>
  <c r="C1387" i="12" l="1"/>
  <c r="H1387" i="12"/>
  <c r="B1388" i="12"/>
  <c r="D1386" i="12"/>
  <c r="E1386" i="12"/>
  <c r="F1386" i="12"/>
  <c r="C1388" i="12" l="1"/>
  <c r="H1388" i="12"/>
  <c r="B1389" i="12"/>
  <c r="D1387" i="12"/>
  <c r="E1387" i="12"/>
  <c r="F1387" i="12"/>
  <c r="C1389" i="12" l="1"/>
  <c r="H1389" i="12"/>
  <c r="B1390" i="12"/>
  <c r="D1388" i="12"/>
  <c r="E1388" i="12"/>
  <c r="F1388" i="12"/>
  <c r="C1390" i="12" l="1"/>
  <c r="H1390" i="12"/>
  <c r="B1391" i="12"/>
  <c r="D1389" i="12"/>
  <c r="E1389" i="12"/>
  <c r="F1389" i="12"/>
  <c r="C1391" i="12" l="1"/>
  <c r="H1391" i="12"/>
  <c r="B1392" i="12"/>
  <c r="D1390" i="12"/>
  <c r="E1390" i="12"/>
  <c r="F1390" i="12"/>
  <c r="C1392" i="12" l="1"/>
  <c r="H1392" i="12"/>
  <c r="B1393" i="12"/>
  <c r="D1391" i="12"/>
  <c r="E1391" i="12"/>
  <c r="F1391" i="12"/>
  <c r="C1393" i="12" l="1"/>
  <c r="H1393" i="12"/>
  <c r="B1394" i="12"/>
  <c r="D1392" i="12"/>
  <c r="E1392" i="12"/>
  <c r="F1392" i="12"/>
  <c r="C1394" i="12" l="1"/>
  <c r="H1394" i="12"/>
  <c r="B1395" i="12"/>
  <c r="D1393" i="12"/>
  <c r="E1393" i="12"/>
  <c r="F1393" i="12"/>
  <c r="C1395" i="12" l="1"/>
  <c r="H1395" i="12"/>
  <c r="B1396" i="12"/>
  <c r="D1394" i="12"/>
  <c r="E1394" i="12"/>
  <c r="F1394" i="12"/>
  <c r="C1396" i="12" l="1"/>
  <c r="H1396" i="12"/>
  <c r="B1397" i="12"/>
  <c r="D1395" i="12"/>
  <c r="E1395" i="12"/>
  <c r="F1395" i="12"/>
  <c r="C1397" i="12" l="1"/>
  <c r="H1397" i="12"/>
  <c r="B1398" i="12"/>
  <c r="D1396" i="12"/>
  <c r="E1396" i="12"/>
  <c r="F1396" i="12"/>
  <c r="C1398" i="12" l="1"/>
  <c r="H1398" i="12"/>
  <c r="B1399" i="12"/>
  <c r="D1397" i="12"/>
  <c r="E1397" i="12"/>
  <c r="F1397" i="12"/>
  <c r="C1399" i="12" l="1"/>
  <c r="H1399" i="12"/>
  <c r="B1400" i="12"/>
  <c r="D1398" i="12"/>
  <c r="E1398" i="12"/>
  <c r="F1398" i="12"/>
  <c r="C1400" i="12" l="1"/>
  <c r="H1400" i="12"/>
  <c r="B1401" i="12"/>
  <c r="D1399" i="12"/>
  <c r="E1399" i="12"/>
  <c r="F1399" i="12"/>
  <c r="C1401" i="12" l="1"/>
  <c r="H1401" i="12"/>
  <c r="B1402" i="12"/>
  <c r="D1400" i="12"/>
  <c r="E1400" i="12"/>
  <c r="F1400" i="12"/>
  <c r="C1402" i="12" l="1"/>
  <c r="H1402" i="12"/>
  <c r="B1403" i="12"/>
  <c r="D1401" i="12"/>
  <c r="E1401" i="12"/>
  <c r="F1401" i="12"/>
  <c r="C1403" i="12" l="1"/>
  <c r="H1403" i="12"/>
  <c r="B1404" i="12"/>
  <c r="D1402" i="12"/>
  <c r="E1402" i="12"/>
  <c r="F1402" i="12"/>
  <c r="C1404" i="12" l="1"/>
  <c r="H1404" i="12"/>
  <c r="B1405" i="12"/>
  <c r="D1403" i="12"/>
  <c r="E1403" i="12"/>
  <c r="F1403" i="12"/>
  <c r="C1405" i="12" l="1"/>
  <c r="H1405" i="12"/>
  <c r="B1406" i="12"/>
  <c r="D1404" i="12"/>
  <c r="E1404" i="12"/>
  <c r="F1404" i="12"/>
  <c r="C1406" i="12" l="1"/>
  <c r="H1406" i="12"/>
  <c r="B1407" i="12"/>
  <c r="D1405" i="12"/>
  <c r="E1405" i="12"/>
  <c r="F1405" i="12"/>
  <c r="C1407" i="12" l="1"/>
  <c r="H1407" i="12"/>
  <c r="B1408" i="12"/>
  <c r="D1406" i="12"/>
  <c r="E1406" i="12"/>
  <c r="F1406" i="12"/>
  <c r="C1408" i="12" l="1"/>
  <c r="H1408" i="12"/>
  <c r="B1409" i="12"/>
  <c r="D1407" i="12"/>
  <c r="E1407" i="12"/>
  <c r="F1407" i="12"/>
  <c r="C1409" i="12" l="1"/>
  <c r="H1409" i="12"/>
  <c r="B1410" i="12"/>
  <c r="D1408" i="12"/>
  <c r="E1408" i="12"/>
  <c r="F1408" i="12"/>
  <c r="C1410" i="12" l="1"/>
  <c r="H1410" i="12"/>
  <c r="B1411" i="12"/>
  <c r="D1409" i="12"/>
  <c r="E1409" i="12"/>
  <c r="F1409" i="12"/>
  <c r="C1411" i="12" l="1"/>
  <c r="H1411" i="12"/>
  <c r="B1412" i="12"/>
  <c r="D1410" i="12"/>
  <c r="E1410" i="12"/>
  <c r="F1410" i="12"/>
  <c r="C1412" i="12" l="1"/>
  <c r="H1412" i="12"/>
  <c r="B1413" i="12"/>
  <c r="D1411" i="12"/>
  <c r="E1411" i="12"/>
  <c r="F1411" i="12"/>
  <c r="C1413" i="12" l="1"/>
  <c r="H1413" i="12"/>
  <c r="B1414" i="12"/>
  <c r="D1412" i="12"/>
  <c r="E1412" i="12"/>
  <c r="F1412" i="12"/>
  <c r="C1414" i="12" l="1"/>
  <c r="H1414" i="12"/>
  <c r="B1415" i="12"/>
  <c r="D1413" i="12"/>
  <c r="E1413" i="12"/>
  <c r="F1413" i="12"/>
  <c r="C1415" i="12" l="1"/>
  <c r="H1415" i="12"/>
  <c r="B1416" i="12"/>
  <c r="D1414" i="12"/>
  <c r="E1414" i="12"/>
  <c r="F1414" i="12"/>
  <c r="C1416" i="12" l="1"/>
  <c r="H1416" i="12"/>
  <c r="B1417" i="12"/>
  <c r="D1415" i="12"/>
  <c r="E1415" i="12"/>
  <c r="F1415" i="12"/>
  <c r="C1417" i="12" l="1"/>
  <c r="H1417" i="12"/>
  <c r="B1418" i="12"/>
  <c r="D1416" i="12"/>
  <c r="E1416" i="12"/>
  <c r="F1416" i="12"/>
  <c r="C1418" i="12" l="1"/>
  <c r="H1418" i="12"/>
  <c r="B1419" i="12"/>
  <c r="D1417" i="12"/>
  <c r="E1417" i="12"/>
  <c r="F1417" i="12"/>
  <c r="C1419" i="12" l="1"/>
  <c r="H1419" i="12"/>
  <c r="B1420" i="12"/>
  <c r="D1418" i="12"/>
  <c r="E1418" i="12"/>
  <c r="F1418" i="12"/>
  <c r="C1420" i="12" l="1"/>
  <c r="H1420" i="12"/>
  <c r="B1421" i="12"/>
  <c r="D1419" i="12"/>
  <c r="E1419" i="12"/>
  <c r="F1419" i="12"/>
  <c r="C1421" i="12" l="1"/>
  <c r="H1421" i="12"/>
  <c r="B1422" i="12"/>
  <c r="D1420" i="12"/>
  <c r="E1420" i="12"/>
  <c r="F1420" i="12"/>
  <c r="C1422" i="12" l="1"/>
  <c r="H1422" i="12"/>
  <c r="B1423" i="12"/>
  <c r="D1421" i="12"/>
  <c r="E1421" i="12"/>
  <c r="F1421" i="12"/>
  <c r="C1423" i="12" l="1"/>
  <c r="H1423" i="12"/>
  <c r="B1424" i="12"/>
  <c r="D1422" i="12"/>
  <c r="E1422" i="12"/>
  <c r="F1422" i="12"/>
  <c r="C1424" i="12" l="1"/>
  <c r="H1424" i="12"/>
  <c r="B1425" i="12"/>
  <c r="D1423" i="12"/>
  <c r="E1423" i="12"/>
  <c r="F1423" i="12"/>
  <c r="C1425" i="12" l="1"/>
  <c r="H1425" i="12"/>
  <c r="B1426" i="12"/>
  <c r="D1424" i="12"/>
  <c r="E1424" i="12"/>
  <c r="F1424" i="12"/>
  <c r="C1426" i="12" l="1"/>
  <c r="H1426" i="12"/>
  <c r="B1427" i="12"/>
  <c r="D1425" i="12"/>
  <c r="E1425" i="12"/>
  <c r="F1425" i="12"/>
  <c r="C1427" i="12" l="1"/>
  <c r="H1427" i="12"/>
  <c r="B1428" i="12"/>
  <c r="D1426" i="12"/>
  <c r="E1426" i="12"/>
  <c r="F1426" i="12"/>
  <c r="C1428" i="12" l="1"/>
  <c r="H1428" i="12"/>
  <c r="B1429" i="12"/>
  <c r="D1427" i="12"/>
  <c r="E1427" i="12"/>
  <c r="F1427" i="12"/>
  <c r="C1429" i="12" l="1"/>
  <c r="H1429" i="12"/>
  <c r="B1430" i="12"/>
  <c r="D1428" i="12"/>
  <c r="E1428" i="12"/>
  <c r="F1428" i="12"/>
  <c r="C1430" i="12" l="1"/>
  <c r="H1430" i="12"/>
  <c r="B1431" i="12"/>
  <c r="D1429" i="12"/>
  <c r="E1429" i="12"/>
  <c r="F1429" i="12"/>
  <c r="C1431" i="12" l="1"/>
  <c r="H1431" i="12"/>
  <c r="B1432" i="12"/>
  <c r="D1430" i="12"/>
  <c r="E1430" i="12"/>
  <c r="F1430" i="12"/>
  <c r="C1432" i="12" l="1"/>
  <c r="H1432" i="12"/>
  <c r="B1433" i="12"/>
  <c r="D1431" i="12"/>
  <c r="E1431" i="12"/>
  <c r="F1431" i="12"/>
  <c r="C1433" i="12" l="1"/>
  <c r="H1433" i="12"/>
  <c r="B1434" i="12"/>
  <c r="D1432" i="12"/>
  <c r="E1432" i="12"/>
  <c r="F1432" i="12"/>
  <c r="C1434" i="12" l="1"/>
  <c r="H1434" i="12"/>
  <c r="B1435" i="12"/>
  <c r="D1433" i="12"/>
  <c r="E1433" i="12"/>
  <c r="F1433" i="12"/>
  <c r="C1435" i="12" l="1"/>
  <c r="H1435" i="12"/>
  <c r="B1436" i="12"/>
  <c r="D1434" i="12"/>
  <c r="E1434" i="12"/>
  <c r="F1434" i="12"/>
  <c r="C1436" i="12" l="1"/>
  <c r="H1436" i="12"/>
  <c r="B1437" i="12"/>
  <c r="D1435" i="12"/>
  <c r="E1435" i="12"/>
  <c r="F1435" i="12"/>
  <c r="C1437" i="12" l="1"/>
  <c r="H1437" i="12"/>
  <c r="B1438" i="12"/>
  <c r="D1436" i="12"/>
  <c r="E1436" i="12"/>
  <c r="F1436" i="12"/>
  <c r="C1438" i="12" l="1"/>
  <c r="H1438" i="12"/>
  <c r="B1439" i="12"/>
  <c r="D1437" i="12"/>
  <c r="E1437" i="12"/>
  <c r="F1437" i="12"/>
  <c r="C1439" i="12" l="1"/>
  <c r="H1439" i="12"/>
  <c r="B1440" i="12"/>
  <c r="D1438" i="12"/>
  <c r="E1438" i="12"/>
  <c r="F1438" i="12"/>
  <c r="C1440" i="12" l="1"/>
  <c r="H1440" i="12"/>
  <c r="B1441" i="12"/>
  <c r="D1439" i="12"/>
  <c r="E1439" i="12"/>
  <c r="F1439" i="12"/>
  <c r="C1441" i="12" l="1"/>
  <c r="H1441" i="12"/>
  <c r="B1442" i="12"/>
  <c r="D1440" i="12"/>
  <c r="E1440" i="12"/>
  <c r="F1440" i="12"/>
  <c r="C1442" i="12" l="1"/>
  <c r="H1442" i="12"/>
  <c r="B1443" i="12"/>
  <c r="D1441" i="12"/>
  <c r="E1441" i="12"/>
  <c r="F1441" i="12"/>
  <c r="C1443" i="12" l="1"/>
  <c r="H1443" i="12"/>
  <c r="B1444" i="12"/>
  <c r="D1442" i="12"/>
  <c r="E1442" i="12"/>
  <c r="F1442" i="12"/>
  <c r="C1444" i="12" l="1"/>
  <c r="H1444" i="12"/>
  <c r="B1445" i="12"/>
  <c r="D1443" i="12"/>
  <c r="E1443" i="12"/>
  <c r="F1443" i="12"/>
  <c r="C1445" i="12" l="1"/>
  <c r="H1445" i="12"/>
  <c r="B1446" i="12"/>
  <c r="D1444" i="12"/>
  <c r="E1444" i="12"/>
  <c r="F1444" i="12"/>
  <c r="C1446" i="12" l="1"/>
  <c r="H1446" i="12"/>
  <c r="B1447" i="12"/>
  <c r="D1445" i="12"/>
  <c r="E1445" i="12"/>
  <c r="F1445" i="12"/>
  <c r="C1447" i="12" l="1"/>
  <c r="H1447" i="12"/>
  <c r="B1448" i="12"/>
  <c r="D1446" i="12"/>
  <c r="E1446" i="12"/>
  <c r="F1446" i="12"/>
  <c r="C1448" i="12" l="1"/>
  <c r="H1448" i="12"/>
  <c r="B1449" i="12"/>
  <c r="D1447" i="12"/>
  <c r="E1447" i="12"/>
  <c r="F1447" i="12"/>
  <c r="C1449" i="12" l="1"/>
  <c r="H1449" i="12"/>
  <c r="B1450" i="12"/>
  <c r="D1448" i="12"/>
  <c r="E1448" i="12"/>
  <c r="F1448" i="12"/>
  <c r="C1450" i="12" l="1"/>
  <c r="H1450" i="12"/>
  <c r="B1451" i="12"/>
  <c r="D1449" i="12"/>
  <c r="E1449" i="12"/>
  <c r="F1449" i="12"/>
  <c r="C1451" i="12" l="1"/>
  <c r="H1451" i="12"/>
  <c r="B1452" i="12"/>
  <c r="D1450" i="12"/>
  <c r="E1450" i="12"/>
  <c r="F1450" i="12"/>
  <c r="C1452" i="12" l="1"/>
  <c r="H1452" i="12"/>
  <c r="B1453" i="12"/>
  <c r="D1451" i="12"/>
  <c r="E1451" i="12"/>
  <c r="F1451" i="12"/>
  <c r="C1453" i="12" l="1"/>
  <c r="H1453" i="12"/>
  <c r="B1454" i="12"/>
  <c r="D1452" i="12"/>
  <c r="E1452" i="12"/>
  <c r="F1452" i="12"/>
  <c r="C1454" i="12" l="1"/>
  <c r="H1454" i="12"/>
  <c r="B1455" i="12"/>
  <c r="D1453" i="12"/>
  <c r="E1453" i="12"/>
  <c r="F1453" i="12"/>
  <c r="C1455" i="12" l="1"/>
  <c r="H1455" i="12"/>
  <c r="B1456" i="12"/>
  <c r="D1454" i="12"/>
  <c r="E1454" i="12"/>
  <c r="F1454" i="12"/>
  <c r="C1456" i="12" l="1"/>
  <c r="H1456" i="12"/>
  <c r="B1457" i="12"/>
  <c r="D1455" i="12"/>
  <c r="E1455" i="12"/>
  <c r="F1455" i="12"/>
  <c r="C1457" i="12" l="1"/>
  <c r="H1457" i="12"/>
  <c r="B1458" i="12"/>
  <c r="D1456" i="12"/>
  <c r="E1456" i="12"/>
  <c r="F1456" i="12"/>
  <c r="C1458" i="12" l="1"/>
  <c r="H1458" i="12"/>
  <c r="B1459" i="12"/>
  <c r="D1457" i="12"/>
  <c r="E1457" i="12"/>
  <c r="F1457" i="12"/>
  <c r="C1459" i="12" l="1"/>
  <c r="H1459" i="12"/>
  <c r="B1460" i="12"/>
  <c r="D1458" i="12"/>
  <c r="E1458" i="12"/>
  <c r="F1458" i="12"/>
  <c r="C1460" i="12" l="1"/>
  <c r="H1460" i="12"/>
  <c r="B1461" i="12"/>
  <c r="D1459" i="12"/>
  <c r="E1459" i="12"/>
  <c r="F1459" i="12"/>
  <c r="C1461" i="12" l="1"/>
  <c r="H1461" i="12"/>
  <c r="B1462" i="12"/>
  <c r="D1460" i="12"/>
  <c r="E1460" i="12"/>
  <c r="F1460" i="12"/>
  <c r="C1462" i="12" l="1"/>
  <c r="H1462" i="12"/>
  <c r="B1463" i="12"/>
  <c r="D1461" i="12"/>
  <c r="E1461" i="12"/>
  <c r="F1461" i="12"/>
  <c r="C1463" i="12" l="1"/>
  <c r="H1463" i="12"/>
  <c r="B1464" i="12"/>
  <c r="D1462" i="12"/>
  <c r="E1462" i="12"/>
  <c r="F1462" i="12"/>
  <c r="C1464" i="12" l="1"/>
  <c r="H1464" i="12"/>
  <c r="B1465" i="12"/>
  <c r="D1463" i="12"/>
  <c r="E1463" i="12"/>
  <c r="F1463" i="12"/>
  <c r="C1465" i="12" l="1"/>
  <c r="H1465" i="12"/>
  <c r="B1466" i="12"/>
  <c r="D1464" i="12"/>
  <c r="E1464" i="12"/>
  <c r="F1464" i="12"/>
  <c r="C1466" i="12" l="1"/>
  <c r="H1466" i="12"/>
  <c r="B1467" i="12"/>
  <c r="D1465" i="12"/>
  <c r="E1465" i="12"/>
  <c r="F1465" i="12"/>
  <c r="C1467" i="12" l="1"/>
  <c r="H1467" i="12"/>
  <c r="B1468" i="12"/>
  <c r="D1466" i="12"/>
  <c r="E1466" i="12"/>
  <c r="F1466" i="12"/>
  <c r="C1468" i="12" l="1"/>
  <c r="H1468" i="12"/>
  <c r="B1469" i="12"/>
  <c r="D1467" i="12"/>
  <c r="E1467" i="12"/>
  <c r="F1467" i="12"/>
  <c r="C1469" i="12" l="1"/>
  <c r="H1469" i="12"/>
  <c r="B1470" i="12"/>
  <c r="D1468" i="12"/>
  <c r="E1468" i="12"/>
  <c r="F1468" i="12"/>
  <c r="C1470" i="12" l="1"/>
  <c r="H1470" i="12"/>
  <c r="B1471" i="12"/>
  <c r="D1469" i="12"/>
  <c r="E1469" i="12"/>
  <c r="F1469" i="12"/>
  <c r="C1471" i="12" l="1"/>
  <c r="H1471" i="12"/>
  <c r="B1472" i="12"/>
  <c r="D1470" i="12"/>
  <c r="E1470" i="12"/>
  <c r="F1470" i="12"/>
  <c r="C1472" i="12" l="1"/>
  <c r="H1472" i="12"/>
  <c r="B1473" i="12"/>
  <c r="D1471" i="12"/>
  <c r="E1471" i="12"/>
  <c r="F1471" i="12"/>
  <c r="C1473" i="12" l="1"/>
  <c r="H1473" i="12"/>
  <c r="B1474" i="12"/>
  <c r="D1472" i="12"/>
  <c r="E1472" i="12"/>
  <c r="F1472" i="12"/>
  <c r="C1474" i="12" l="1"/>
  <c r="H1474" i="12"/>
  <c r="B1475" i="12"/>
  <c r="D1473" i="12"/>
  <c r="E1473" i="12"/>
  <c r="F1473" i="12"/>
  <c r="C1475" i="12" l="1"/>
  <c r="H1475" i="12"/>
  <c r="B1476" i="12"/>
  <c r="D1474" i="12"/>
  <c r="E1474" i="12"/>
  <c r="F1474" i="12"/>
  <c r="C1476" i="12" l="1"/>
  <c r="H1476" i="12"/>
  <c r="B1477" i="12"/>
  <c r="D1475" i="12"/>
  <c r="E1475" i="12"/>
  <c r="F1475" i="12"/>
  <c r="C1477" i="12" l="1"/>
  <c r="H1477" i="12"/>
  <c r="B1478" i="12"/>
  <c r="D1476" i="12"/>
  <c r="E1476" i="12"/>
  <c r="F1476" i="12"/>
  <c r="C1478" i="12" l="1"/>
  <c r="H1478" i="12"/>
  <c r="B1479" i="12"/>
  <c r="D1477" i="12"/>
  <c r="E1477" i="12"/>
  <c r="F1477" i="12"/>
  <c r="C1479" i="12" l="1"/>
  <c r="H1479" i="12"/>
  <c r="B1480" i="12"/>
  <c r="D1478" i="12"/>
  <c r="E1478" i="12"/>
  <c r="F1478" i="12"/>
  <c r="C1480" i="12" l="1"/>
  <c r="H1480" i="12"/>
  <c r="B1481" i="12"/>
  <c r="D1479" i="12"/>
  <c r="E1479" i="12"/>
  <c r="F1479" i="12"/>
  <c r="C1481" i="12" l="1"/>
  <c r="H1481" i="12"/>
  <c r="B1482" i="12"/>
  <c r="D1480" i="12"/>
  <c r="E1480" i="12"/>
  <c r="F1480" i="12"/>
  <c r="C1482" i="12" l="1"/>
  <c r="H1482" i="12"/>
  <c r="B1483" i="12"/>
  <c r="D1481" i="12"/>
  <c r="E1481" i="12"/>
  <c r="F1481" i="12"/>
  <c r="C1483" i="12" l="1"/>
  <c r="H1483" i="12"/>
  <c r="B1484" i="12"/>
  <c r="D1482" i="12"/>
  <c r="E1482" i="12"/>
  <c r="F1482" i="12"/>
  <c r="C1484" i="12" l="1"/>
  <c r="H1484" i="12"/>
  <c r="B1485" i="12"/>
  <c r="D1483" i="12"/>
  <c r="E1483" i="12"/>
  <c r="F1483" i="12"/>
  <c r="C1485" i="12" l="1"/>
  <c r="H1485" i="12"/>
  <c r="B1486" i="12"/>
  <c r="D1484" i="12"/>
  <c r="E1484" i="12"/>
  <c r="F1484" i="12"/>
  <c r="C1486" i="12" l="1"/>
  <c r="H1486" i="12"/>
  <c r="B1487" i="12"/>
  <c r="D1485" i="12"/>
  <c r="E1485" i="12"/>
  <c r="F1485" i="12"/>
  <c r="C1487" i="12" l="1"/>
  <c r="H1487" i="12"/>
  <c r="B1488" i="12"/>
  <c r="D1486" i="12"/>
  <c r="E1486" i="12"/>
  <c r="F1486" i="12"/>
  <c r="C1488" i="12" l="1"/>
  <c r="H1488" i="12"/>
  <c r="B1489" i="12"/>
  <c r="D1487" i="12"/>
  <c r="E1487" i="12"/>
  <c r="F1487" i="12"/>
  <c r="C1489" i="12" l="1"/>
  <c r="H1489" i="12"/>
  <c r="B1490" i="12"/>
  <c r="D1488" i="12"/>
  <c r="E1488" i="12"/>
  <c r="F1488" i="12"/>
  <c r="C1490" i="12" l="1"/>
  <c r="H1490" i="12"/>
  <c r="B1491" i="12"/>
  <c r="D1489" i="12"/>
  <c r="E1489" i="12"/>
  <c r="F1489" i="12"/>
  <c r="C1491" i="12" l="1"/>
  <c r="H1491" i="12"/>
  <c r="B1492" i="12"/>
  <c r="D1490" i="12"/>
  <c r="E1490" i="12"/>
  <c r="F1490" i="12"/>
  <c r="C1492" i="12" l="1"/>
  <c r="H1492" i="12"/>
  <c r="B1493" i="12"/>
  <c r="D1491" i="12"/>
  <c r="E1491" i="12"/>
  <c r="F1491" i="12"/>
  <c r="C1493" i="12" l="1"/>
  <c r="H1493" i="12"/>
  <c r="B1494" i="12"/>
  <c r="D1492" i="12"/>
  <c r="E1492" i="12"/>
  <c r="F1492" i="12"/>
  <c r="C1494" i="12" l="1"/>
  <c r="H1494" i="12"/>
  <c r="B1495" i="12"/>
  <c r="D1493" i="12"/>
  <c r="E1493" i="12"/>
  <c r="F1493" i="12"/>
  <c r="C1495" i="12" l="1"/>
  <c r="H1495" i="12"/>
  <c r="B1496" i="12"/>
  <c r="D1494" i="12"/>
  <c r="E1494" i="12"/>
  <c r="F1494" i="12"/>
  <c r="C1496" i="12" l="1"/>
  <c r="H1496" i="12"/>
  <c r="B1497" i="12"/>
  <c r="D1495" i="12"/>
  <c r="E1495" i="12"/>
  <c r="F1495" i="12"/>
  <c r="C1497" i="12" l="1"/>
  <c r="H1497" i="12"/>
  <c r="B1498" i="12"/>
  <c r="D1496" i="12"/>
  <c r="E1496" i="12"/>
  <c r="F1496" i="12"/>
  <c r="C1498" i="12" l="1"/>
  <c r="H1498" i="12"/>
  <c r="B1499" i="12"/>
  <c r="D1497" i="12"/>
  <c r="E1497" i="12"/>
  <c r="F1497" i="12"/>
  <c r="C1499" i="12" l="1"/>
  <c r="H1499" i="12"/>
  <c r="B1500" i="12"/>
  <c r="D1498" i="12"/>
  <c r="E1498" i="12"/>
  <c r="F1498" i="12"/>
  <c r="C1500" i="12" l="1"/>
  <c r="H1500" i="12"/>
  <c r="B1501" i="12"/>
  <c r="D1499" i="12"/>
  <c r="E1499" i="12"/>
  <c r="F1499" i="12"/>
  <c r="C1501" i="12" l="1"/>
  <c r="H1501" i="12"/>
  <c r="B1502" i="12"/>
  <c r="D1500" i="12"/>
  <c r="E1500" i="12"/>
  <c r="F1500" i="12"/>
  <c r="C1502" i="12" l="1"/>
  <c r="H1502" i="12"/>
  <c r="B1503" i="12"/>
  <c r="D1501" i="12"/>
  <c r="E1501" i="12"/>
  <c r="F1501" i="12"/>
  <c r="C1503" i="12" l="1"/>
  <c r="H1503" i="12"/>
  <c r="B1504" i="12"/>
  <c r="D1502" i="12"/>
  <c r="E1502" i="12"/>
  <c r="F1502" i="12"/>
  <c r="C1504" i="12" l="1"/>
  <c r="H1504" i="12"/>
  <c r="B1505" i="12"/>
  <c r="D1503" i="12"/>
  <c r="E1503" i="12"/>
  <c r="F1503" i="12"/>
  <c r="C1505" i="12" l="1"/>
  <c r="H1505" i="12"/>
  <c r="B1506" i="12"/>
  <c r="D1504" i="12"/>
  <c r="E1504" i="12"/>
  <c r="F1504" i="12"/>
  <c r="C1506" i="12" l="1"/>
  <c r="H1506" i="12"/>
  <c r="B1507" i="12"/>
  <c r="D1505" i="12"/>
  <c r="E1505" i="12"/>
  <c r="F1505" i="12"/>
  <c r="C1507" i="12" l="1"/>
  <c r="H1507" i="12"/>
  <c r="B1508" i="12"/>
  <c r="D1506" i="12"/>
  <c r="E1506" i="12"/>
  <c r="F1506" i="12"/>
  <c r="C1508" i="12" l="1"/>
  <c r="H1508" i="12"/>
  <c r="B1509" i="12"/>
  <c r="D1507" i="12"/>
  <c r="E1507" i="12"/>
  <c r="F1507" i="12"/>
  <c r="C1509" i="12" l="1"/>
  <c r="H1509" i="12"/>
  <c r="B1510" i="12"/>
  <c r="D1508" i="12"/>
  <c r="E1508" i="12"/>
  <c r="F1508" i="12"/>
  <c r="C1510" i="12" l="1"/>
  <c r="H1510" i="12"/>
  <c r="B1511" i="12"/>
  <c r="D1509" i="12"/>
  <c r="E1509" i="12"/>
  <c r="F1509" i="12"/>
  <c r="C1511" i="12" l="1"/>
  <c r="H1511" i="12"/>
  <c r="B1512" i="12"/>
  <c r="D1510" i="12"/>
  <c r="E1510" i="12"/>
  <c r="F1510" i="12"/>
  <c r="C1512" i="12" l="1"/>
  <c r="H1512" i="12"/>
  <c r="B1513" i="12"/>
  <c r="D1511" i="12"/>
  <c r="E1511" i="12"/>
  <c r="F1511" i="12"/>
  <c r="C1513" i="12" l="1"/>
  <c r="H1513" i="12"/>
  <c r="B1514" i="12"/>
  <c r="D1512" i="12"/>
  <c r="E1512" i="12"/>
  <c r="F1512" i="12"/>
  <c r="C1514" i="12" l="1"/>
  <c r="H1514" i="12"/>
  <c r="B1515" i="12"/>
  <c r="D1513" i="12"/>
  <c r="E1513" i="12"/>
  <c r="F1513" i="12"/>
  <c r="C1515" i="12" l="1"/>
  <c r="H1515" i="12"/>
  <c r="B1516" i="12"/>
  <c r="D1514" i="12"/>
  <c r="E1514" i="12"/>
  <c r="F1514" i="12"/>
  <c r="C1516" i="12" l="1"/>
  <c r="H1516" i="12"/>
  <c r="B1517" i="12"/>
  <c r="D1515" i="12"/>
  <c r="E1515" i="12"/>
  <c r="F1515" i="12"/>
  <c r="C1517" i="12" l="1"/>
  <c r="H1517" i="12"/>
  <c r="B1518" i="12"/>
  <c r="D1516" i="12"/>
  <c r="E1516" i="12"/>
  <c r="F1516" i="12"/>
  <c r="C1518" i="12" l="1"/>
  <c r="H1518" i="12"/>
  <c r="B1519" i="12"/>
  <c r="D1517" i="12"/>
  <c r="E1517" i="12"/>
  <c r="F1517" i="12"/>
  <c r="C1519" i="12" l="1"/>
  <c r="H1519" i="12"/>
  <c r="B1520" i="12"/>
  <c r="D1518" i="12"/>
  <c r="E1518" i="12"/>
  <c r="F1518" i="12"/>
  <c r="C1520" i="12" l="1"/>
  <c r="H1520" i="12"/>
  <c r="B1521" i="12"/>
  <c r="D1519" i="12"/>
  <c r="E1519" i="12"/>
  <c r="F1519" i="12"/>
  <c r="C1521" i="12" l="1"/>
  <c r="H1521" i="12"/>
  <c r="B1522" i="12"/>
  <c r="D1520" i="12"/>
  <c r="E1520" i="12"/>
  <c r="F1520" i="12"/>
  <c r="C1522" i="12" l="1"/>
  <c r="H1522" i="12"/>
  <c r="B1523" i="12"/>
  <c r="D1521" i="12"/>
  <c r="E1521" i="12"/>
  <c r="F1521" i="12"/>
  <c r="C1523" i="12" l="1"/>
  <c r="H1523" i="12"/>
  <c r="B1524" i="12"/>
  <c r="D1522" i="12"/>
  <c r="E1522" i="12"/>
  <c r="F1522" i="12"/>
  <c r="C1524" i="12" l="1"/>
  <c r="H1524" i="12"/>
  <c r="B1525" i="12"/>
  <c r="D1523" i="12"/>
  <c r="E1523" i="12"/>
  <c r="F1523" i="12"/>
  <c r="C1525" i="12" l="1"/>
  <c r="H1525" i="12"/>
  <c r="B1526" i="12"/>
  <c r="D1524" i="12"/>
  <c r="E1524" i="12"/>
  <c r="F1524" i="12"/>
  <c r="C1526" i="12" l="1"/>
  <c r="H1526" i="12"/>
  <c r="B1527" i="12"/>
  <c r="D1525" i="12"/>
  <c r="E1525" i="12"/>
  <c r="F1525" i="12"/>
  <c r="C1527" i="12" l="1"/>
  <c r="H1527" i="12"/>
  <c r="B1528" i="12"/>
  <c r="D1526" i="12"/>
  <c r="E1526" i="12"/>
  <c r="F1526" i="12"/>
  <c r="C1528" i="12" l="1"/>
  <c r="H1528" i="12"/>
  <c r="B1529" i="12"/>
  <c r="D1527" i="12"/>
  <c r="E1527" i="12"/>
  <c r="F1527" i="12"/>
  <c r="C1529" i="12" l="1"/>
  <c r="H1529" i="12"/>
  <c r="B1530" i="12"/>
  <c r="D1528" i="12"/>
  <c r="E1528" i="12"/>
  <c r="F1528" i="12"/>
  <c r="C1530" i="12" l="1"/>
  <c r="H1530" i="12"/>
  <c r="B1531" i="12"/>
  <c r="D1529" i="12"/>
  <c r="E1529" i="12"/>
  <c r="F1529" i="12"/>
  <c r="C1531" i="12" l="1"/>
  <c r="H1531" i="12"/>
  <c r="B1532" i="12"/>
  <c r="D1530" i="12"/>
  <c r="E1530" i="12"/>
  <c r="F1530" i="12"/>
  <c r="C1532" i="12" l="1"/>
  <c r="H1532" i="12"/>
  <c r="B1533" i="12"/>
  <c r="D1531" i="12"/>
  <c r="E1531" i="12"/>
  <c r="F1531" i="12"/>
  <c r="C1533" i="12" l="1"/>
  <c r="H1533" i="12"/>
  <c r="B1534" i="12"/>
  <c r="D1532" i="12"/>
  <c r="E1532" i="12"/>
  <c r="F1532" i="12"/>
  <c r="C1534" i="12" l="1"/>
  <c r="H1534" i="12"/>
  <c r="B1535" i="12"/>
  <c r="D1533" i="12"/>
  <c r="E1533" i="12"/>
  <c r="F1533" i="12"/>
  <c r="C1535" i="12" l="1"/>
  <c r="H1535" i="12"/>
  <c r="B1536" i="12"/>
  <c r="D1534" i="12"/>
  <c r="E1534" i="12"/>
  <c r="F1534" i="12"/>
  <c r="C1536" i="12" l="1"/>
  <c r="H1536" i="12"/>
  <c r="B1537" i="12"/>
  <c r="D1535" i="12"/>
  <c r="E1535" i="12"/>
  <c r="F1535" i="12"/>
  <c r="C1537" i="12" l="1"/>
  <c r="H1537" i="12"/>
  <c r="B1538" i="12"/>
  <c r="D1536" i="12"/>
  <c r="E1536" i="12"/>
  <c r="F1536" i="12"/>
  <c r="C1538" i="12" l="1"/>
  <c r="H1538" i="12"/>
  <c r="B1539" i="12"/>
  <c r="D1537" i="12"/>
  <c r="E1537" i="12"/>
  <c r="F1537" i="12"/>
  <c r="C1539" i="12" l="1"/>
  <c r="H1539" i="12"/>
  <c r="B1540" i="12"/>
  <c r="D1538" i="12"/>
  <c r="E1538" i="12"/>
  <c r="F1538" i="12"/>
  <c r="C1540" i="12" l="1"/>
  <c r="H1540" i="12"/>
  <c r="B1541" i="12"/>
  <c r="D1539" i="12"/>
  <c r="E1539" i="12"/>
  <c r="F1539" i="12"/>
  <c r="C1541" i="12" l="1"/>
  <c r="H1541" i="12"/>
  <c r="B1542" i="12"/>
  <c r="D1540" i="12"/>
  <c r="E1540" i="12"/>
  <c r="F1540" i="12"/>
  <c r="C1542" i="12" l="1"/>
  <c r="H1542" i="12"/>
  <c r="B1543" i="12"/>
  <c r="D1541" i="12"/>
  <c r="E1541" i="12"/>
  <c r="F1541" i="12"/>
  <c r="C1543" i="12" l="1"/>
  <c r="H1543" i="12"/>
  <c r="B1544" i="12"/>
  <c r="D1542" i="12"/>
  <c r="E1542" i="12"/>
  <c r="F1542" i="12"/>
  <c r="C1544" i="12" l="1"/>
  <c r="H1544" i="12"/>
  <c r="B1545" i="12"/>
  <c r="D1543" i="12"/>
  <c r="E1543" i="12"/>
  <c r="F1543" i="12"/>
  <c r="C1545" i="12" l="1"/>
  <c r="H1545" i="12"/>
  <c r="B1546" i="12"/>
  <c r="D1544" i="12"/>
  <c r="E1544" i="12"/>
  <c r="F1544" i="12"/>
  <c r="C1546" i="12" l="1"/>
  <c r="H1546" i="12"/>
  <c r="B1547" i="12"/>
  <c r="D1545" i="12"/>
  <c r="E1545" i="12"/>
  <c r="F1545" i="12"/>
  <c r="C1547" i="12" l="1"/>
  <c r="H1547" i="12"/>
  <c r="B1548" i="12"/>
  <c r="D1546" i="12"/>
  <c r="E1546" i="12"/>
  <c r="F1546" i="12"/>
  <c r="C1548" i="12" l="1"/>
  <c r="H1548" i="12"/>
  <c r="B1549" i="12"/>
  <c r="D1547" i="12"/>
  <c r="E1547" i="12"/>
  <c r="F1547" i="12"/>
  <c r="C1549" i="12" l="1"/>
  <c r="H1549" i="12"/>
  <c r="B1550" i="12"/>
  <c r="D1548" i="12"/>
  <c r="E1548" i="12"/>
  <c r="F1548" i="12"/>
  <c r="C1550" i="12" l="1"/>
  <c r="H1550" i="12"/>
  <c r="B1551" i="12"/>
  <c r="D1549" i="12"/>
  <c r="E1549" i="12"/>
  <c r="F1549" i="12"/>
  <c r="C1551" i="12" l="1"/>
  <c r="H1551" i="12"/>
  <c r="B1552" i="12"/>
  <c r="D1550" i="12"/>
  <c r="E1550" i="12"/>
  <c r="F1550" i="12"/>
  <c r="C1552" i="12" l="1"/>
  <c r="H1552" i="12"/>
  <c r="B1553" i="12"/>
  <c r="D1551" i="12"/>
  <c r="E1551" i="12"/>
  <c r="F1551" i="12"/>
  <c r="C1553" i="12" l="1"/>
  <c r="H1553" i="12"/>
  <c r="B1554" i="12"/>
  <c r="D1552" i="12"/>
  <c r="E1552" i="12"/>
  <c r="F1552" i="12"/>
  <c r="C1554" i="12" l="1"/>
  <c r="H1554" i="12"/>
  <c r="B1555" i="12"/>
  <c r="D1553" i="12"/>
  <c r="E1553" i="12"/>
  <c r="F1553" i="12"/>
  <c r="C1555" i="12" l="1"/>
  <c r="H1555" i="12"/>
  <c r="B1556" i="12"/>
  <c r="D1554" i="12"/>
  <c r="E1554" i="12"/>
  <c r="F1554" i="12"/>
  <c r="C1556" i="12" l="1"/>
  <c r="H1556" i="12"/>
  <c r="B1557" i="12"/>
  <c r="D1555" i="12"/>
  <c r="E1555" i="12"/>
  <c r="F1555" i="12"/>
  <c r="C1557" i="12" l="1"/>
  <c r="H1557" i="12"/>
  <c r="B1558" i="12"/>
  <c r="D1556" i="12"/>
  <c r="E1556" i="12"/>
  <c r="F1556" i="12"/>
  <c r="C1558" i="12" l="1"/>
  <c r="H1558" i="12"/>
  <c r="B1559" i="12"/>
  <c r="D1557" i="12"/>
  <c r="E1557" i="12"/>
  <c r="F1557" i="12"/>
  <c r="C1559" i="12" l="1"/>
  <c r="H1559" i="12"/>
  <c r="B1560" i="12"/>
  <c r="D1558" i="12"/>
  <c r="E1558" i="12"/>
  <c r="F1558" i="12"/>
  <c r="C1560" i="12" l="1"/>
  <c r="H1560" i="12"/>
  <c r="B1561" i="12"/>
  <c r="D1559" i="12"/>
  <c r="E1559" i="12"/>
  <c r="F1559" i="12"/>
  <c r="C1561" i="12" l="1"/>
  <c r="H1561" i="12"/>
  <c r="B1562" i="12"/>
  <c r="D1560" i="12"/>
  <c r="E1560" i="12"/>
  <c r="F1560" i="12"/>
  <c r="C1562" i="12" l="1"/>
  <c r="H1562" i="12"/>
  <c r="B1563" i="12"/>
  <c r="D1561" i="12"/>
  <c r="E1561" i="12"/>
  <c r="F1561" i="12"/>
  <c r="C1563" i="12" l="1"/>
  <c r="H1563" i="12"/>
  <c r="B1564" i="12"/>
  <c r="D1562" i="12"/>
  <c r="E1562" i="12"/>
  <c r="F1562" i="12"/>
  <c r="C1564" i="12" l="1"/>
  <c r="H1564" i="12"/>
  <c r="B1565" i="12"/>
  <c r="D1563" i="12"/>
  <c r="E1563" i="12"/>
  <c r="F1563" i="12"/>
  <c r="C1565" i="12" l="1"/>
  <c r="H1565" i="12"/>
  <c r="B1566" i="12"/>
  <c r="D1564" i="12"/>
  <c r="E1564" i="12"/>
  <c r="F1564" i="12"/>
  <c r="C1566" i="12" l="1"/>
  <c r="H1566" i="12"/>
  <c r="B1567" i="12"/>
  <c r="D1565" i="12"/>
  <c r="E1565" i="12"/>
  <c r="F1565" i="12"/>
  <c r="C1567" i="12" l="1"/>
  <c r="H1567" i="12"/>
  <c r="B1568" i="12"/>
  <c r="D1566" i="12"/>
  <c r="E1566" i="12"/>
  <c r="F1566" i="12"/>
  <c r="C1568" i="12" l="1"/>
  <c r="H1568" i="12"/>
  <c r="B1569" i="12"/>
  <c r="D1567" i="12"/>
  <c r="E1567" i="12"/>
  <c r="F1567" i="12"/>
  <c r="C1569" i="12" l="1"/>
  <c r="H1569" i="12"/>
  <c r="B1570" i="12"/>
  <c r="D1568" i="12"/>
  <c r="E1568" i="12"/>
  <c r="F1568" i="12"/>
  <c r="C1570" i="12" l="1"/>
  <c r="H1570" i="12"/>
  <c r="B1571" i="12"/>
  <c r="D1569" i="12"/>
  <c r="E1569" i="12"/>
  <c r="F1569" i="12"/>
  <c r="C1571" i="12" l="1"/>
  <c r="H1571" i="12"/>
  <c r="B1572" i="12"/>
  <c r="D1570" i="12"/>
  <c r="E1570" i="12"/>
  <c r="F1570" i="12"/>
  <c r="C1572" i="12" l="1"/>
  <c r="H1572" i="12"/>
  <c r="B1573" i="12"/>
  <c r="D1571" i="12"/>
  <c r="E1571" i="12"/>
  <c r="F1571" i="12"/>
  <c r="C1573" i="12" l="1"/>
  <c r="H1573" i="12"/>
  <c r="B1574" i="12"/>
  <c r="D1572" i="12"/>
  <c r="E1572" i="12"/>
  <c r="F1572" i="12"/>
  <c r="C1574" i="12" l="1"/>
  <c r="H1574" i="12"/>
  <c r="B1575" i="12"/>
  <c r="D1573" i="12"/>
  <c r="E1573" i="12"/>
  <c r="F1573" i="12"/>
  <c r="C1575" i="12" l="1"/>
  <c r="H1575" i="12"/>
  <c r="B1576" i="12"/>
  <c r="D1574" i="12"/>
  <c r="E1574" i="12"/>
  <c r="F1574" i="12"/>
  <c r="C1576" i="12" l="1"/>
  <c r="H1576" i="12"/>
  <c r="B1577" i="12"/>
  <c r="D1575" i="12"/>
  <c r="E1575" i="12"/>
  <c r="F1575" i="12"/>
  <c r="C1577" i="12" l="1"/>
  <c r="H1577" i="12"/>
  <c r="B1578" i="12"/>
  <c r="D1576" i="12"/>
  <c r="E1576" i="12"/>
  <c r="F1576" i="12"/>
  <c r="C1578" i="12" l="1"/>
  <c r="H1578" i="12"/>
  <c r="B1579" i="12"/>
  <c r="D1577" i="12"/>
  <c r="E1577" i="12"/>
  <c r="F1577" i="12"/>
  <c r="C1579" i="12" l="1"/>
  <c r="H1579" i="12"/>
  <c r="B1580" i="12"/>
  <c r="D1578" i="12"/>
  <c r="E1578" i="12"/>
  <c r="F1578" i="12"/>
  <c r="C1580" i="12" l="1"/>
  <c r="H1580" i="12"/>
  <c r="B1581" i="12"/>
  <c r="D1579" i="12"/>
  <c r="E1579" i="12"/>
  <c r="F1579" i="12"/>
  <c r="C1581" i="12" l="1"/>
  <c r="H1581" i="12"/>
  <c r="B1582" i="12"/>
  <c r="D1580" i="12"/>
  <c r="E1580" i="12"/>
  <c r="F1580" i="12"/>
  <c r="C1582" i="12" l="1"/>
  <c r="H1582" i="12"/>
  <c r="B1583" i="12"/>
  <c r="D1581" i="12"/>
  <c r="E1581" i="12"/>
  <c r="F1581" i="12"/>
  <c r="C1583" i="12" l="1"/>
  <c r="H1583" i="12"/>
  <c r="B1584" i="12"/>
  <c r="D1582" i="12"/>
  <c r="E1582" i="12"/>
  <c r="F1582" i="12"/>
  <c r="C1584" i="12" l="1"/>
  <c r="H1584" i="12"/>
  <c r="B1585" i="12"/>
  <c r="D1583" i="12"/>
  <c r="E1583" i="12"/>
  <c r="F1583" i="12"/>
  <c r="C1585" i="12" l="1"/>
  <c r="H1585" i="12"/>
  <c r="B1586" i="12"/>
  <c r="D1584" i="12"/>
  <c r="E1584" i="12"/>
  <c r="F1584" i="12"/>
  <c r="C1586" i="12" l="1"/>
  <c r="H1586" i="12"/>
  <c r="B1587" i="12"/>
  <c r="D1585" i="12"/>
  <c r="E1585" i="12"/>
  <c r="F1585" i="12"/>
  <c r="C1587" i="12" l="1"/>
  <c r="H1587" i="12"/>
  <c r="B1588" i="12"/>
  <c r="D1586" i="12"/>
  <c r="E1586" i="12"/>
  <c r="F1586" i="12"/>
  <c r="C1588" i="12" l="1"/>
  <c r="H1588" i="12"/>
  <c r="B1589" i="12"/>
  <c r="D1587" i="12"/>
  <c r="E1587" i="12"/>
  <c r="F1587" i="12"/>
  <c r="C1589" i="12" l="1"/>
  <c r="H1589" i="12"/>
  <c r="B1590" i="12"/>
  <c r="D1588" i="12"/>
  <c r="E1588" i="12"/>
  <c r="F1588" i="12"/>
  <c r="C1590" i="12" l="1"/>
  <c r="H1590" i="12"/>
  <c r="B1591" i="12"/>
  <c r="D1589" i="12"/>
  <c r="E1589" i="12"/>
  <c r="F1589" i="12"/>
  <c r="C1591" i="12" l="1"/>
  <c r="H1591" i="12"/>
  <c r="B1592" i="12"/>
  <c r="D1590" i="12"/>
  <c r="E1590" i="12"/>
  <c r="F1590" i="12"/>
  <c r="C1592" i="12" l="1"/>
  <c r="H1592" i="12"/>
  <c r="B1593" i="12"/>
  <c r="D1591" i="12"/>
  <c r="E1591" i="12"/>
  <c r="F1591" i="12"/>
  <c r="C1593" i="12" l="1"/>
  <c r="H1593" i="12"/>
  <c r="B1594" i="12"/>
  <c r="D1592" i="12"/>
  <c r="E1592" i="12"/>
  <c r="F1592" i="12"/>
  <c r="C1594" i="12" l="1"/>
  <c r="H1594" i="12"/>
  <c r="B1595" i="12"/>
  <c r="D1593" i="12"/>
  <c r="E1593" i="12"/>
  <c r="F1593" i="12"/>
  <c r="C1595" i="12" l="1"/>
  <c r="H1595" i="12"/>
  <c r="B1596" i="12"/>
  <c r="D1594" i="12"/>
  <c r="E1594" i="12"/>
  <c r="F1594" i="12"/>
  <c r="C1596" i="12" l="1"/>
  <c r="H1596" i="12"/>
  <c r="B1597" i="12"/>
  <c r="D1595" i="12"/>
  <c r="E1595" i="12"/>
  <c r="F1595" i="12"/>
  <c r="C1597" i="12" l="1"/>
  <c r="H1597" i="12"/>
  <c r="B1598" i="12"/>
  <c r="D1596" i="12"/>
  <c r="E1596" i="12"/>
  <c r="F1596" i="12"/>
  <c r="C1598" i="12" l="1"/>
  <c r="H1598" i="12"/>
  <c r="B1599" i="12"/>
  <c r="D1597" i="12"/>
  <c r="E1597" i="12"/>
  <c r="F1597" i="12"/>
  <c r="C1599" i="12" l="1"/>
  <c r="H1599" i="12"/>
  <c r="B1600" i="12"/>
  <c r="D1598" i="12"/>
  <c r="E1598" i="12"/>
  <c r="F1598" i="12"/>
  <c r="C1600" i="12" l="1"/>
  <c r="H1600" i="12"/>
  <c r="B1601" i="12"/>
  <c r="D1599" i="12"/>
  <c r="E1599" i="12"/>
  <c r="F1599" i="12"/>
  <c r="C1601" i="12" l="1"/>
  <c r="H1601" i="12"/>
  <c r="B1602" i="12"/>
  <c r="D1600" i="12"/>
  <c r="E1600" i="12"/>
  <c r="F1600" i="12"/>
  <c r="C1602" i="12" l="1"/>
  <c r="H1602" i="12"/>
  <c r="B1603" i="12"/>
  <c r="D1601" i="12"/>
  <c r="E1601" i="12"/>
  <c r="F1601" i="12"/>
  <c r="C1603" i="12" l="1"/>
  <c r="H1603" i="12"/>
  <c r="B1604" i="12"/>
  <c r="D1602" i="12"/>
  <c r="E1602" i="12"/>
  <c r="F1602" i="12"/>
  <c r="C1604" i="12" l="1"/>
  <c r="H1604" i="12"/>
  <c r="B1605" i="12"/>
  <c r="D1603" i="12"/>
  <c r="E1603" i="12"/>
  <c r="F1603" i="12"/>
  <c r="C1605" i="12" l="1"/>
  <c r="H1605" i="12"/>
  <c r="B1606" i="12"/>
  <c r="D1604" i="12"/>
  <c r="E1604" i="12"/>
  <c r="F1604" i="12"/>
  <c r="C1606" i="12" l="1"/>
  <c r="H1606" i="12"/>
  <c r="B1607" i="12"/>
  <c r="D1605" i="12"/>
  <c r="E1605" i="12"/>
  <c r="F1605" i="12"/>
  <c r="C1607" i="12" l="1"/>
  <c r="H1607" i="12"/>
  <c r="B1608" i="12"/>
  <c r="D1606" i="12"/>
  <c r="E1606" i="12"/>
  <c r="F1606" i="12"/>
  <c r="C1608" i="12" l="1"/>
  <c r="H1608" i="12"/>
  <c r="B1609" i="12"/>
  <c r="D1607" i="12"/>
  <c r="E1607" i="12"/>
  <c r="F1607" i="12"/>
  <c r="C1609" i="12" l="1"/>
  <c r="H1609" i="12"/>
  <c r="B1610" i="12"/>
  <c r="D1608" i="12"/>
  <c r="E1608" i="12"/>
  <c r="F1608" i="12"/>
  <c r="C1610" i="12" l="1"/>
  <c r="H1610" i="12"/>
  <c r="B1611" i="12"/>
  <c r="D1609" i="12"/>
  <c r="E1609" i="12"/>
  <c r="F1609" i="12"/>
  <c r="C1611" i="12" l="1"/>
  <c r="H1611" i="12"/>
  <c r="B1612" i="12"/>
  <c r="D1610" i="12"/>
  <c r="E1610" i="12"/>
  <c r="F1610" i="12"/>
  <c r="C1612" i="12" l="1"/>
  <c r="H1612" i="12"/>
  <c r="B1613" i="12"/>
  <c r="D1611" i="12"/>
  <c r="E1611" i="12"/>
  <c r="F1611" i="12"/>
  <c r="C1613" i="12" l="1"/>
  <c r="H1613" i="12"/>
  <c r="B1614" i="12"/>
  <c r="D1612" i="12"/>
  <c r="E1612" i="12"/>
  <c r="F1612" i="12"/>
  <c r="C1614" i="12" l="1"/>
  <c r="H1614" i="12"/>
  <c r="B1615" i="12"/>
  <c r="D1613" i="12"/>
  <c r="E1613" i="12"/>
  <c r="F1613" i="12"/>
  <c r="C1615" i="12" l="1"/>
  <c r="H1615" i="12"/>
  <c r="B1616" i="12"/>
  <c r="D1614" i="12"/>
  <c r="E1614" i="12"/>
  <c r="F1614" i="12"/>
  <c r="C1616" i="12" l="1"/>
  <c r="H1616" i="12"/>
  <c r="B1617" i="12"/>
  <c r="D1615" i="12"/>
  <c r="E1615" i="12"/>
  <c r="F1615" i="12"/>
  <c r="C1617" i="12" l="1"/>
  <c r="H1617" i="12"/>
  <c r="B1618" i="12"/>
  <c r="D1616" i="12"/>
  <c r="E1616" i="12"/>
  <c r="F1616" i="12"/>
  <c r="C1618" i="12" l="1"/>
  <c r="H1618" i="12"/>
  <c r="B1619" i="12"/>
  <c r="D1617" i="12"/>
  <c r="E1617" i="12"/>
  <c r="F1617" i="12"/>
  <c r="C1619" i="12" l="1"/>
  <c r="H1619" i="12"/>
  <c r="B1620" i="12"/>
  <c r="D1618" i="12"/>
  <c r="E1618" i="12"/>
  <c r="F1618" i="12"/>
  <c r="C1620" i="12" l="1"/>
  <c r="H1620" i="12"/>
  <c r="B1621" i="12"/>
  <c r="D1619" i="12"/>
  <c r="E1619" i="12"/>
  <c r="F1619" i="12"/>
  <c r="C1621" i="12" l="1"/>
  <c r="H1621" i="12"/>
  <c r="B1622" i="12"/>
  <c r="D1620" i="12"/>
  <c r="E1620" i="12"/>
  <c r="F1620" i="12"/>
  <c r="C1622" i="12" l="1"/>
  <c r="H1622" i="12"/>
  <c r="B1623" i="12"/>
  <c r="D1621" i="12"/>
  <c r="E1621" i="12"/>
  <c r="F1621" i="12"/>
  <c r="C1623" i="12" l="1"/>
  <c r="H1623" i="12"/>
  <c r="B1624" i="12"/>
  <c r="D1622" i="12"/>
  <c r="E1622" i="12"/>
  <c r="F1622" i="12"/>
  <c r="C1624" i="12" l="1"/>
  <c r="H1624" i="12"/>
  <c r="B1625" i="12"/>
  <c r="D1623" i="12"/>
  <c r="E1623" i="12"/>
  <c r="F1623" i="12"/>
  <c r="C1625" i="12" l="1"/>
  <c r="H1625" i="12"/>
  <c r="B1626" i="12"/>
  <c r="D1624" i="12"/>
  <c r="E1624" i="12"/>
  <c r="F1624" i="12"/>
  <c r="C1626" i="12" l="1"/>
  <c r="H1626" i="12"/>
  <c r="B1627" i="12"/>
  <c r="D1625" i="12"/>
  <c r="E1625" i="12"/>
  <c r="F1625" i="12"/>
  <c r="C1627" i="12" l="1"/>
  <c r="H1627" i="12"/>
  <c r="B1628" i="12"/>
  <c r="D1626" i="12"/>
  <c r="E1626" i="12"/>
  <c r="F1626" i="12"/>
  <c r="C1628" i="12" l="1"/>
  <c r="H1628" i="12"/>
  <c r="B1629" i="12"/>
  <c r="D1627" i="12"/>
  <c r="E1627" i="12"/>
  <c r="F1627" i="12"/>
  <c r="C1629" i="12" l="1"/>
  <c r="H1629" i="12"/>
  <c r="B1630" i="12"/>
  <c r="D1628" i="12"/>
  <c r="E1628" i="12"/>
  <c r="F1628" i="12"/>
  <c r="C1630" i="12" l="1"/>
  <c r="H1630" i="12"/>
  <c r="B1631" i="12"/>
  <c r="D1629" i="12"/>
  <c r="E1629" i="12"/>
  <c r="F1629" i="12"/>
  <c r="C1631" i="12" l="1"/>
  <c r="H1631" i="12"/>
  <c r="B1632" i="12"/>
  <c r="D1630" i="12"/>
  <c r="E1630" i="12"/>
  <c r="F1630" i="12"/>
  <c r="C1632" i="12" l="1"/>
  <c r="H1632" i="12"/>
  <c r="B1633" i="12"/>
  <c r="D1631" i="12"/>
  <c r="E1631" i="12"/>
  <c r="F1631" i="12"/>
  <c r="C1633" i="12" l="1"/>
  <c r="H1633" i="12"/>
  <c r="B1634" i="12"/>
  <c r="D1632" i="12"/>
  <c r="E1632" i="12"/>
  <c r="F1632" i="12"/>
  <c r="C1634" i="12" l="1"/>
  <c r="H1634" i="12"/>
  <c r="B1635" i="12"/>
  <c r="D1633" i="12"/>
  <c r="E1633" i="12"/>
  <c r="F1633" i="12"/>
  <c r="C1635" i="12" l="1"/>
  <c r="H1635" i="12"/>
  <c r="B1636" i="12"/>
  <c r="D1634" i="12"/>
  <c r="E1634" i="12"/>
  <c r="F1634" i="12"/>
  <c r="C1636" i="12" l="1"/>
  <c r="H1636" i="12"/>
  <c r="B1637" i="12"/>
  <c r="D1635" i="12"/>
  <c r="E1635" i="12"/>
  <c r="F1635" i="12"/>
  <c r="C1637" i="12" l="1"/>
  <c r="H1637" i="12"/>
  <c r="B1638" i="12"/>
  <c r="D1636" i="12"/>
  <c r="E1636" i="12"/>
  <c r="F1636" i="12"/>
  <c r="C1638" i="12" l="1"/>
  <c r="H1638" i="12"/>
  <c r="B1639" i="12"/>
  <c r="D1637" i="12"/>
  <c r="E1637" i="12"/>
  <c r="F1637" i="12"/>
  <c r="C1639" i="12" l="1"/>
  <c r="H1639" i="12"/>
  <c r="B1640" i="12"/>
  <c r="D1638" i="12"/>
  <c r="E1638" i="12"/>
  <c r="F1638" i="12"/>
  <c r="C1640" i="12" l="1"/>
  <c r="H1640" i="12"/>
  <c r="B1641" i="12"/>
  <c r="D1639" i="12"/>
  <c r="E1639" i="12"/>
  <c r="F1639" i="12"/>
  <c r="C1641" i="12" l="1"/>
  <c r="H1641" i="12"/>
  <c r="B1642" i="12"/>
  <c r="D1640" i="12"/>
  <c r="E1640" i="12"/>
  <c r="F1640" i="12"/>
  <c r="C1642" i="12" l="1"/>
  <c r="H1642" i="12"/>
  <c r="B1643" i="12"/>
  <c r="D1641" i="12"/>
  <c r="E1641" i="12"/>
  <c r="F1641" i="12"/>
  <c r="C1643" i="12" l="1"/>
  <c r="H1643" i="12"/>
  <c r="B1644" i="12"/>
  <c r="D1642" i="12"/>
  <c r="E1642" i="12"/>
  <c r="F1642" i="12"/>
  <c r="C1644" i="12" l="1"/>
  <c r="H1644" i="12"/>
  <c r="B1645" i="12"/>
  <c r="D1643" i="12"/>
  <c r="E1643" i="12"/>
  <c r="F1643" i="12"/>
  <c r="C1645" i="12" l="1"/>
  <c r="H1645" i="12"/>
  <c r="B1646" i="12"/>
  <c r="D1644" i="12"/>
  <c r="E1644" i="12"/>
  <c r="F1644" i="12"/>
  <c r="C1646" i="12" l="1"/>
  <c r="H1646" i="12"/>
  <c r="B1647" i="12"/>
  <c r="D1645" i="12"/>
  <c r="E1645" i="12"/>
  <c r="F1645" i="12"/>
  <c r="C1647" i="12" l="1"/>
  <c r="H1647" i="12"/>
  <c r="B1648" i="12"/>
  <c r="D1646" i="12"/>
  <c r="E1646" i="12"/>
  <c r="F1646" i="12"/>
  <c r="C1648" i="12" l="1"/>
  <c r="H1648" i="12"/>
  <c r="B1649" i="12"/>
  <c r="D1647" i="12"/>
  <c r="E1647" i="12"/>
  <c r="F1647" i="12"/>
  <c r="C1649" i="12" l="1"/>
  <c r="H1649" i="12"/>
  <c r="B1650" i="12"/>
  <c r="D1648" i="12"/>
  <c r="E1648" i="12"/>
  <c r="F1648" i="12"/>
  <c r="C1650" i="12" l="1"/>
  <c r="H1650" i="12"/>
  <c r="B1651" i="12"/>
  <c r="D1649" i="12"/>
  <c r="E1649" i="12"/>
  <c r="F1649" i="12"/>
  <c r="C1651" i="12" l="1"/>
  <c r="H1651" i="12"/>
  <c r="B1652" i="12"/>
  <c r="D1650" i="12"/>
  <c r="E1650" i="12"/>
  <c r="F1650" i="12"/>
  <c r="C1652" i="12" l="1"/>
  <c r="H1652" i="12"/>
  <c r="B1653" i="12"/>
  <c r="D1651" i="12"/>
  <c r="E1651" i="12"/>
  <c r="F1651" i="12"/>
  <c r="C1653" i="12" l="1"/>
  <c r="H1653" i="12"/>
  <c r="B1654" i="12"/>
  <c r="D1652" i="12"/>
  <c r="E1652" i="12"/>
  <c r="F1652" i="12"/>
  <c r="C1654" i="12" l="1"/>
  <c r="H1654" i="12"/>
  <c r="B1655" i="12"/>
  <c r="D1653" i="12"/>
  <c r="E1653" i="12"/>
  <c r="F1653" i="12"/>
  <c r="C1655" i="12" l="1"/>
  <c r="H1655" i="12"/>
  <c r="B1656" i="12"/>
  <c r="D1654" i="12"/>
  <c r="E1654" i="12"/>
  <c r="F1654" i="12"/>
  <c r="C1656" i="12" l="1"/>
  <c r="H1656" i="12"/>
  <c r="B1657" i="12"/>
  <c r="D1655" i="12"/>
  <c r="E1655" i="12"/>
  <c r="F1655" i="12"/>
  <c r="C1657" i="12" l="1"/>
  <c r="H1657" i="12"/>
  <c r="B1658" i="12"/>
  <c r="D1656" i="12"/>
  <c r="E1656" i="12"/>
  <c r="F1656" i="12"/>
  <c r="C1658" i="12" l="1"/>
  <c r="H1658" i="12"/>
  <c r="B1659" i="12"/>
  <c r="D1657" i="12"/>
  <c r="E1657" i="12"/>
  <c r="F1657" i="12"/>
  <c r="C1659" i="12" l="1"/>
  <c r="H1659" i="12"/>
  <c r="B1660" i="12"/>
  <c r="D1658" i="12"/>
  <c r="E1658" i="12"/>
  <c r="F1658" i="12"/>
  <c r="C1660" i="12" l="1"/>
  <c r="H1660" i="12"/>
  <c r="B1661" i="12"/>
  <c r="D1659" i="12"/>
  <c r="E1659" i="12"/>
  <c r="F1659" i="12"/>
  <c r="C1661" i="12" l="1"/>
  <c r="H1661" i="12"/>
  <c r="B1662" i="12"/>
  <c r="D1660" i="12"/>
  <c r="E1660" i="12"/>
  <c r="F1660" i="12"/>
  <c r="C1662" i="12" l="1"/>
  <c r="H1662" i="12"/>
  <c r="B1663" i="12"/>
  <c r="D1661" i="12"/>
  <c r="E1661" i="12"/>
  <c r="F1661" i="12"/>
  <c r="C1663" i="12" l="1"/>
  <c r="H1663" i="12"/>
  <c r="B1664" i="12"/>
  <c r="D1662" i="12"/>
  <c r="E1662" i="12"/>
  <c r="F1662" i="12"/>
  <c r="C1664" i="12" l="1"/>
  <c r="H1664" i="12"/>
  <c r="B1665" i="12"/>
  <c r="D1663" i="12"/>
  <c r="E1663" i="12"/>
  <c r="F1663" i="12"/>
  <c r="C1665" i="12" l="1"/>
  <c r="H1665" i="12"/>
  <c r="B1666" i="12"/>
  <c r="D1664" i="12"/>
  <c r="E1664" i="12"/>
  <c r="F1664" i="12"/>
  <c r="C1666" i="12" l="1"/>
  <c r="H1666" i="12"/>
  <c r="B1667" i="12"/>
  <c r="D1665" i="12"/>
  <c r="E1665" i="12"/>
  <c r="F1665" i="12"/>
  <c r="C1667" i="12" l="1"/>
  <c r="H1667" i="12"/>
  <c r="B1668" i="12"/>
  <c r="D1666" i="12"/>
  <c r="E1666" i="12"/>
  <c r="F1666" i="12"/>
  <c r="C1668" i="12" l="1"/>
  <c r="H1668" i="12"/>
  <c r="B1669" i="12"/>
  <c r="D1667" i="12"/>
  <c r="E1667" i="12"/>
  <c r="F1667" i="12"/>
  <c r="C1669" i="12" l="1"/>
  <c r="H1669" i="12"/>
  <c r="B1670" i="12"/>
  <c r="D1668" i="12"/>
  <c r="E1668" i="12"/>
  <c r="F1668" i="12"/>
  <c r="C1670" i="12" l="1"/>
  <c r="H1670" i="12"/>
  <c r="B1671" i="12"/>
  <c r="D1669" i="12"/>
  <c r="E1669" i="12"/>
  <c r="F1669" i="12"/>
  <c r="C1671" i="12" l="1"/>
  <c r="H1671" i="12"/>
  <c r="B1672" i="12"/>
  <c r="D1670" i="12"/>
  <c r="E1670" i="12"/>
  <c r="F1670" i="12"/>
  <c r="C1672" i="12" l="1"/>
  <c r="H1672" i="12"/>
  <c r="B1673" i="12"/>
  <c r="D1671" i="12"/>
  <c r="E1671" i="12"/>
  <c r="F1671" i="12"/>
  <c r="C1673" i="12" l="1"/>
  <c r="H1673" i="12"/>
  <c r="B1674" i="12"/>
  <c r="D1672" i="12"/>
  <c r="E1672" i="12"/>
  <c r="F1672" i="12"/>
  <c r="C1674" i="12" l="1"/>
  <c r="H1674" i="12"/>
  <c r="B1675" i="12"/>
  <c r="D1673" i="12"/>
  <c r="E1673" i="12"/>
  <c r="F1673" i="12"/>
  <c r="C1675" i="12" l="1"/>
  <c r="H1675" i="12"/>
  <c r="B1676" i="12"/>
  <c r="D1674" i="12"/>
  <c r="E1674" i="12"/>
  <c r="F1674" i="12"/>
  <c r="C1676" i="12" l="1"/>
  <c r="H1676" i="12"/>
  <c r="B1677" i="12"/>
  <c r="D1675" i="12"/>
  <c r="E1675" i="12"/>
  <c r="F1675" i="12"/>
  <c r="C1677" i="12" l="1"/>
  <c r="H1677" i="12"/>
  <c r="B1678" i="12"/>
  <c r="D1676" i="12"/>
  <c r="E1676" i="12"/>
  <c r="F1676" i="12"/>
  <c r="C1678" i="12" l="1"/>
  <c r="H1678" i="12"/>
  <c r="B1679" i="12"/>
  <c r="D1677" i="12"/>
  <c r="E1677" i="12"/>
  <c r="F1677" i="12"/>
  <c r="C1679" i="12" l="1"/>
  <c r="H1679" i="12"/>
  <c r="B1680" i="12"/>
  <c r="D1678" i="12"/>
  <c r="E1678" i="12"/>
  <c r="F1678" i="12"/>
  <c r="C1680" i="12" l="1"/>
  <c r="H1680" i="12"/>
  <c r="B1681" i="12"/>
  <c r="D1679" i="12"/>
  <c r="E1679" i="12"/>
  <c r="F1679" i="12"/>
  <c r="C1681" i="12" l="1"/>
  <c r="H1681" i="12"/>
  <c r="B1682" i="12"/>
  <c r="D1680" i="12"/>
  <c r="E1680" i="12"/>
  <c r="F1680" i="12"/>
  <c r="C1682" i="12" l="1"/>
  <c r="H1682" i="12"/>
  <c r="B1683" i="12"/>
  <c r="D1681" i="12"/>
  <c r="E1681" i="12"/>
  <c r="F1681" i="12"/>
  <c r="C1683" i="12" l="1"/>
  <c r="H1683" i="12"/>
  <c r="B1684" i="12"/>
  <c r="D1682" i="12"/>
  <c r="E1682" i="12"/>
  <c r="F1682" i="12"/>
  <c r="C1684" i="12" l="1"/>
  <c r="H1684" i="12"/>
  <c r="B1685" i="12"/>
  <c r="D1683" i="12"/>
  <c r="E1683" i="12"/>
  <c r="F1683" i="12"/>
  <c r="C1685" i="12" l="1"/>
  <c r="H1685" i="12"/>
  <c r="B1686" i="12"/>
  <c r="D1684" i="12"/>
  <c r="E1684" i="12"/>
  <c r="F1684" i="12"/>
  <c r="C1686" i="12" l="1"/>
  <c r="H1686" i="12"/>
  <c r="B1687" i="12"/>
  <c r="D1685" i="12"/>
  <c r="E1685" i="12"/>
  <c r="F1685" i="12"/>
  <c r="C1687" i="12" l="1"/>
  <c r="H1687" i="12"/>
  <c r="B1688" i="12"/>
  <c r="D1686" i="12"/>
  <c r="E1686" i="12"/>
  <c r="F1686" i="12"/>
  <c r="C1688" i="12" l="1"/>
  <c r="H1688" i="12"/>
  <c r="B1689" i="12"/>
  <c r="D1687" i="12"/>
  <c r="E1687" i="12"/>
  <c r="F1687" i="12"/>
  <c r="C1689" i="12" l="1"/>
  <c r="H1689" i="12"/>
  <c r="B1690" i="12"/>
  <c r="D1688" i="12"/>
  <c r="E1688" i="12"/>
  <c r="F1688" i="12"/>
  <c r="C1690" i="12" l="1"/>
  <c r="H1690" i="12"/>
  <c r="B1691" i="12"/>
  <c r="D1689" i="12"/>
  <c r="E1689" i="12"/>
  <c r="F1689" i="12"/>
  <c r="C1691" i="12" l="1"/>
  <c r="H1691" i="12"/>
  <c r="B1692" i="12"/>
  <c r="D1690" i="12"/>
  <c r="E1690" i="12"/>
  <c r="F1690" i="12"/>
  <c r="C1692" i="12" l="1"/>
  <c r="H1692" i="12"/>
  <c r="B1693" i="12"/>
  <c r="D1691" i="12"/>
  <c r="E1691" i="12"/>
  <c r="F1691" i="12"/>
  <c r="C1693" i="12" l="1"/>
  <c r="H1693" i="12"/>
  <c r="B1694" i="12"/>
  <c r="D1692" i="12"/>
  <c r="E1692" i="12"/>
  <c r="F1692" i="12"/>
  <c r="C1694" i="12" l="1"/>
  <c r="H1694" i="12"/>
  <c r="B1695" i="12"/>
  <c r="D1693" i="12"/>
  <c r="E1693" i="12"/>
  <c r="F1693" i="12"/>
  <c r="C1695" i="12" l="1"/>
  <c r="H1695" i="12"/>
  <c r="B1696" i="12"/>
  <c r="D1694" i="12"/>
  <c r="E1694" i="12"/>
  <c r="F1694" i="12"/>
  <c r="C1696" i="12" l="1"/>
  <c r="H1696" i="12"/>
  <c r="B1697" i="12"/>
  <c r="D1695" i="12"/>
  <c r="E1695" i="12"/>
  <c r="F1695" i="12"/>
  <c r="C1697" i="12" l="1"/>
  <c r="H1697" i="12"/>
  <c r="B1698" i="12"/>
  <c r="D1696" i="12"/>
  <c r="E1696" i="12"/>
  <c r="F1696" i="12"/>
  <c r="C1698" i="12" l="1"/>
  <c r="H1698" i="12"/>
  <c r="B1699" i="12"/>
  <c r="D1697" i="12"/>
  <c r="E1697" i="12"/>
  <c r="F1697" i="12"/>
  <c r="C1699" i="12" l="1"/>
  <c r="H1699" i="12"/>
  <c r="B1700" i="12"/>
  <c r="D1698" i="12"/>
  <c r="E1698" i="12"/>
  <c r="F1698" i="12"/>
  <c r="C1700" i="12" l="1"/>
  <c r="H1700" i="12"/>
  <c r="B1701" i="12"/>
  <c r="D1699" i="12"/>
  <c r="E1699" i="12"/>
  <c r="F1699" i="12"/>
  <c r="C1701" i="12" l="1"/>
  <c r="H1701" i="12"/>
  <c r="B1702" i="12"/>
  <c r="D1700" i="12"/>
  <c r="E1700" i="12"/>
  <c r="F1700" i="12"/>
  <c r="C1702" i="12" l="1"/>
  <c r="H1702" i="12"/>
  <c r="B1703" i="12"/>
  <c r="D1701" i="12"/>
  <c r="E1701" i="12"/>
  <c r="F1701" i="12"/>
  <c r="C1703" i="12" l="1"/>
  <c r="H1703" i="12"/>
  <c r="B1704" i="12"/>
  <c r="D1702" i="12"/>
  <c r="E1702" i="12"/>
  <c r="F1702" i="12"/>
  <c r="C1704" i="12" l="1"/>
  <c r="H1704" i="12"/>
  <c r="B1705" i="12"/>
  <c r="D1703" i="12"/>
  <c r="E1703" i="12"/>
  <c r="F1703" i="12"/>
  <c r="C1705" i="12" l="1"/>
  <c r="H1705" i="12"/>
  <c r="B1706" i="12"/>
  <c r="D1704" i="12"/>
  <c r="E1704" i="12"/>
  <c r="F1704" i="12"/>
  <c r="C1706" i="12" l="1"/>
  <c r="H1706" i="12"/>
  <c r="B1707" i="12"/>
  <c r="D1705" i="12"/>
  <c r="E1705" i="12"/>
  <c r="F1705" i="12"/>
  <c r="C1707" i="12" l="1"/>
  <c r="H1707" i="12"/>
  <c r="B1708" i="12"/>
  <c r="D1706" i="12"/>
  <c r="E1706" i="12"/>
  <c r="F1706" i="12"/>
  <c r="C1708" i="12" l="1"/>
  <c r="H1708" i="12"/>
  <c r="B1709" i="12"/>
  <c r="D1707" i="12"/>
  <c r="E1707" i="12"/>
  <c r="F1707" i="12"/>
  <c r="C1709" i="12" l="1"/>
  <c r="H1709" i="12"/>
  <c r="B1710" i="12"/>
  <c r="D1708" i="12"/>
  <c r="E1708" i="12"/>
  <c r="F1708" i="12"/>
  <c r="C1710" i="12" l="1"/>
  <c r="H1710" i="12"/>
  <c r="B1711" i="12"/>
  <c r="D1709" i="12"/>
  <c r="E1709" i="12"/>
  <c r="F1709" i="12"/>
  <c r="C1711" i="12" l="1"/>
  <c r="H1711" i="12"/>
  <c r="B1712" i="12"/>
  <c r="D1710" i="12"/>
  <c r="E1710" i="12"/>
  <c r="F1710" i="12"/>
  <c r="C1712" i="12" l="1"/>
  <c r="H1712" i="12"/>
  <c r="B1713" i="12"/>
  <c r="D1711" i="12"/>
  <c r="E1711" i="12"/>
  <c r="F1711" i="12"/>
  <c r="C1713" i="12" l="1"/>
  <c r="H1713" i="12"/>
  <c r="B1714" i="12"/>
  <c r="D1712" i="12"/>
  <c r="E1712" i="12"/>
  <c r="F1712" i="12"/>
  <c r="C1714" i="12" l="1"/>
  <c r="H1714" i="12"/>
  <c r="B1715" i="12"/>
  <c r="D1713" i="12"/>
  <c r="E1713" i="12"/>
  <c r="F1713" i="12"/>
  <c r="C1715" i="12" l="1"/>
  <c r="H1715" i="12"/>
  <c r="B1716" i="12"/>
  <c r="D1714" i="12"/>
  <c r="E1714" i="12"/>
  <c r="F1714" i="12"/>
  <c r="C1716" i="12" l="1"/>
  <c r="H1716" i="12"/>
  <c r="B1717" i="12"/>
  <c r="D1715" i="12"/>
  <c r="E1715" i="12"/>
  <c r="F1715" i="12"/>
  <c r="C1717" i="12" l="1"/>
  <c r="H1717" i="12"/>
  <c r="B1718" i="12"/>
  <c r="D1716" i="12"/>
  <c r="E1716" i="12"/>
  <c r="F1716" i="12"/>
  <c r="C1718" i="12" l="1"/>
  <c r="H1718" i="12"/>
  <c r="B1719" i="12"/>
  <c r="D1717" i="12"/>
  <c r="E1717" i="12"/>
  <c r="F1717" i="12"/>
  <c r="C1719" i="12" l="1"/>
  <c r="H1719" i="12"/>
  <c r="B1720" i="12"/>
  <c r="D1718" i="12"/>
  <c r="E1718" i="12"/>
  <c r="F1718" i="12"/>
  <c r="C1720" i="12" l="1"/>
  <c r="H1720" i="12"/>
  <c r="B1721" i="12"/>
  <c r="D1719" i="12"/>
  <c r="E1719" i="12"/>
  <c r="F1719" i="12"/>
  <c r="C1721" i="12" l="1"/>
  <c r="H1721" i="12"/>
  <c r="B1722" i="12"/>
  <c r="D1720" i="12"/>
  <c r="E1720" i="12"/>
  <c r="F1720" i="12"/>
  <c r="C1722" i="12" l="1"/>
  <c r="H1722" i="12"/>
  <c r="B1723" i="12"/>
  <c r="D1721" i="12"/>
  <c r="E1721" i="12"/>
  <c r="F1721" i="12"/>
  <c r="C1723" i="12" l="1"/>
  <c r="H1723" i="12"/>
  <c r="B1724" i="12"/>
  <c r="D1722" i="12"/>
  <c r="E1722" i="12"/>
  <c r="F1722" i="12"/>
  <c r="C1724" i="12" l="1"/>
  <c r="H1724" i="12"/>
  <c r="B1725" i="12"/>
  <c r="D1723" i="12"/>
  <c r="E1723" i="12"/>
  <c r="F1723" i="12"/>
  <c r="C1725" i="12" l="1"/>
  <c r="H1725" i="12"/>
  <c r="B1726" i="12"/>
  <c r="D1724" i="12"/>
  <c r="E1724" i="12"/>
  <c r="F1724" i="12"/>
  <c r="C1726" i="12" l="1"/>
  <c r="H1726" i="12"/>
  <c r="B1727" i="12"/>
  <c r="D1725" i="12"/>
  <c r="E1725" i="12"/>
  <c r="F1725" i="12"/>
  <c r="C1727" i="12" l="1"/>
  <c r="H1727" i="12"/>
  <c r="B1728" i="12"/>
  <c r="D1726" i="12"/>
  <c r="E1726" i="12"/>
  <c r="F1726" i="12"/>
  <c r="C1728" i="12" l="1"/>
  <c r="H1728" i="12"/>
  <c r="B1729" i="12"/>
  <c r="D1727" i="12"/>
  <c r="E1727" i="12"/>
  <c r="F1727" i="12"/>
  <c r="C1729" i="12" l="1"/>
  <c r="H1729" i="12"/>
  <c r="B1730" i="12"/>
  <c r="D1728" i="12"/>
  <c r="E1728" i="12"/>
  <c r="F1728" i="12"/>
  <c r="C1730" i="12" l="1"/>
  <c r="H1730" i="12"/>
  <c r="B1731" i="12"/>
  <c r="D1729" i="12"/>
  <c r="E1729" i="12"/>
  <c r="F1729" i="12"/>
  <c r="C1731" i="12" l="1"/>
  <c r="H1731" i="12"/>
  <c r="B1732" i="12"/>
  <c r="D1730" i="12"/>
  <c r="E1730" i="12"/>
  <c r="F1730" i="12"/>
  <c r="C1732" i="12" l="1"/>
  <c r="H1732" i="12"/>
  <c r="B1733" i="12"/>
  <c r="D1731" i="12"/>
  <c r="E1731" i="12"/>
  <c r="F1731" i="12"/>
  <c r="C1733" i="12" l="1"/>
  <c r="H1733" i="12"/>
  <c r="B1734" i="12"/>
  <c r="D1732" i="12"/>
  <c r="E1732" i="12"/>
  <c r="F1732" i="12"/>
  <c r="C1734" i="12" l="1"/>
  <c r="H1734" i="12"/>
  <c r="B1735" i="12"/>
  <c r="D1733" i="12"/>
  <c r="E1733" i="12"/>
  <c r="F1733" i="12"/>
  <c r="C1735" i="12" l="1"/>
  <c r="H1735" i="12"/>
  <c r="B1736" i="12"/>
  <c r="D1734" i="12"/>
  <c r="E1734" i="12"/>
  <c r="F1734" i="12"/>
  <c r="C1736" i="12" l="1"/>
  <c r="H1736" i="12"/>
  <c r="B1737" i="12"/>
  <c r="D1735" i="12"/>
  <c r="E1735" i="12"/>
  <c r="F1735" i="12"/>
  <c r="C1737" i="12" l="1"/>
  <c r="H1737" i="12"/>
  <c r="B1738" i="12"/>
  <c r="D1736" i="12"/>
  <c r="E1736" i="12"/>
  <c r="F1736" i="12"/>
  <c r="C1738" i="12" l="1"/>
  <c r="H1738" i="12"/>
  <c r="B1739" i="12"/>
  <c r="D1737" i="12"/>
  <c r="E1737" i="12"/>
  <c r="F1737" i="12"/>
  <c r="C1739" i="12" l="1"/>
  <c r="H1739" i="12"/>
  <c r="B1740" i="12"/>
  <c r="D1738" i="12"/>
  <c r="E1738" i="12"/>
  <c r="F1738" i="12"/>
  <c r="C1740" i="12" l="1"/>
  <c r="H1740" i="12"/>
  <c r="B1741" i="12"/>
  <c r="D1739" i="12"/>
  <c r="E1739" i="12"/>
  <c r="F1739" i="12"/>
  <c r="C1741" i="12" l="1"/>
  <c r="H1741" i="12"/>
  <c r="B1742" i="12"/>
  <c r="D1740" i="12"/>
  <c r="E1740" i="12"/>
  <c r="F1740" i="12"/>
  <c r="C1742" i="12" l="1"/>
  <c r="H1742" i="12"/>
  <c r="B1743" i="12"/>
  <c r="D1741" i="12"/>
  <c r="E1741" i="12"/>
  <c r="F1741" i="12"/>
  <c r="C1743" i="12" l="1"/>
  <c r="H1743" i="12"/>
  <c r="B1744" i="12"/>
  <c r="D1742" i="12"/>
  <c r="E1742" i="12"/>
  <c r="F1742" i="12"/>
  <c r="C1744" i="12" l="1"/>
  <c r="H1744" i="12"/>
  <c r="B1745" i="12"/>
  <c r="D1743" i="12"/>
  <c r="E1743" i="12"/>
  <c r="F1743" i="12"/>
  <c r="C1745" i="12" l="1"/>
  <c r="H1745" i="12"/>
  <c r="B1746" i="12"/>
  <c r="D1744" i="12"/>
  <c r="E1744" i="12"/>
  <c r="F1744" i="12"/>
  <c r="C1746" i="12" l="1"/>
  <c r="H1746" i="12"/>
  <c r="B1747" i="12"/>
  <c r="D1745" i="12"/>
  <c r="E1745" i="12"/>
  <c r="F1745" i="12"/>
  <c r="C1747" i="12" l="1"/>
  <c r="H1747" i="12"/>
  <c r="B1748" i="12"/>
  <c r="D1746" i="12"/>
  <c r="E1746" i="12"/>
  <c r="F1746" i="12"/>
  <c r="C1748" i="12" l="1"/>
  <c r="H1748" i="12"/>
  <c r="B1749" i="12"/>
  <c r="D1747" i="12"/>
  <c r="E1747" i="12"/>
  <c r="F1747" i="12"/>
  <c r="C1749" i="12" l="1"/>
  <c r="H1749" i="12"/>
  <c r="B1750" i="12"/>
  <c r="D1748" i="12"/>
  <c r="E1748" i="12"/>
  <c r="F1748" i="12"/>
  <c r="C1750" i="12" l="1"/>
  <c r="H1750" i="12"/>
  <c r="B1751" i="12"/>
  <c r="D1749" i="12"/>
  <c r="E1749" i="12"/>
  <c r="F1749" i="12"/>
  <c r="C1751" i="12" l="1"/>
  <c r="H1751" i="12"/>
  <c r="B1752" i="12"/>
  <c r="D1750" i="12"/>
  <c r="E1750" i="12"/>
  <c r="F1750" i="12"/>
  <c r="C1752" i="12" l="1"/>
  <c r="H1752" i="12"/>
  <c r="B1753" i="12"/>
  <c r="D1751" i="12"/>
  <c r="E1751" i="12"/>
  <c r="F1751" i="12"/>
  <c r="C1753" i="12" l="1"/>
  <c r="H1753" i="12"/>
  <c r="B1754" i="12"/>
  <c r="D1752" i="12"/>
  <c r="E1752" i="12"/>
  <c r="F1752" i="12"/>
  <c r="C1754" i="12" l="1"/>
  <c r="H1754" i="12"/>
  <c r="B1755" i="12"/>
  <c r="D1753" i="12"/>
  <c r="E1753" i="12"/>
  <c r="F1753" i="12"/>
  <c r="C1755" i="12" l="1"/>
  <c r="H1755" i="12"/>
  <c r="B1756" i="12"/>
  <c r="D1754" i="12"/>
  <c r="E1754" i="12"/>
  <c r="F1754" i="12"/>
  <c r="C1756" i="12" l="1"/>
  <c r="H1756" i="12"/>
  <c r="B1757" i="12"/>
  <c r="D1755" i="12"/>
  <c r="E1755" i="12"/>
  <c r="F1755" i="12"/>
  <c r="C1757" i="12" l="1"/>
  <c r="H1757" i="12"/>
  <c r="B1758" i="12"/>
  <c r="D1756" i="12"/>
  <c r="E1756" i="12"/>
  <c r="F1756" i="12"/>
  <c r="C1758" i="12" l="1"/>
  <c r="H1758" i="12"/>
  <c r="B1759" i="12"/>
  <c r="D1757" i="12"/>
  <c r="E1757" i="12"/>
  <c r="F1757" i="12"/>
  <c r="C1759" i="12" l="1"/>
  <c r="H1759" i="12"/>
  <c r="B1760" i="12"/>
  <c r="D1758" i="12"/>
  <c r="E1758" i="12"/>
  <c r="F1758" i="12"/>
  <c r="C1760" i="12" l="1"/>
  <c r="H1760" i="12"/>
  <c r="B1761" i="12"/>
  <c r="D1759" i="12"/>
  <c r="E1759" i="12"/>
  <c r="F1759" i="12"/>
  <c r="C1761" i="12" l="1"/>
  <c r="H1761" i="12"/>
  <c r="B1762" i="12"/>
  <c r="D1760" i="12"/>
  <c r="E1760" i="12"/>
  <c r="F1760" i="12"/>
  <c r="C1762" i="12" l="1"/>
  <c r="H1762" i="12"/>
  <c r="B1763" i="12"/>
  <c r="D1761" i="12"/>
  <c r="E1761" i="12"/>
  <c r="F1761" i="12"/>
  <c r="C1763" i="12" l="1"/>
  <c r="H1763" i="12"/>
  <c r="B1764" i="12"/>
  <c r="D1762" i="12"/>
  <c r="E1762" i="12"/>
  <c r="F1762" i="12"/>
  <c r="C1764" i="12" l="1"/>
  <c r="H1764" i="12"/>
  <c r="B1765" i="12"/>
  <c r="D1763" i="12"/>
  <c r="E1763" i="12"/>
  <c r="F1763" i="12"/>
  <c r="C1765" i="12" l="1"/>
  <c r="H1765" i="12"/>
  <c r="B1766" i="12"/>
  <c r="D1764" i="12"/>
  <c r="E1764" i="12"/>
  <c r="F1764" i="12"/>
  <c r="C1766" i="12" l="1"/>
  <c r="H1766" i="12"/>
  <c r="B1767" i="12"/>
  <c r="D1765" i="12"/>
  <c r="E1765" i="12"/>
  <c r="F1765" i="12"/>
  <c r="C1767" i="12" l="1"/>
  <c r="H1767" i="12"/>
  <c r="B1768" i="12"/>
  <c r="D1766" i="12"/>
  <c r="E1766" i="12"/>
  <c r="F1766" i="12"/>
  <c r="C1768" i="12" l="1"/>
  <c r="H1768" i="12"/>
  <c r="B1769" i="12"/>
  <c r="D1767" i="12"/>
  <c r="E1767" i="12"/>
  <c r="F1767" i="12"/>
  <c r="C1769" i="12" l="1"/>
  <c r="H1769" i="12"/>
  <c r="B1770" i="12"/>
  <c r="D1768" i="12"/>
  <c r="E1768" i="12"/>
  <c r="F1768" i="12"/>
  <c r="C1770" i="12" l="1"/>
  <c r="H1770" i="12"/>
  <c r="B1771" i="12"/>
  <c r="D1769" i="12"/>
  <c r="E1769" i="12"/>
  <c r="F1769" i="12"/>
  <c r="C1771" i="12" l="1"/>
  <c r="H1771" i="12"/>
  <c r="B1772" i="12"/>
  <c r="D1770" i="12"/>
  <c r="E1770" i="12"/>
  <c r="F1770" i="12"/>
  <c r="C1772" i="12" l="1"/>
  <c r="H1772" i="12"/>
  <c r="B1773" i="12"/>
  <c r="D1771" i="12"/>
  <c r="E1771" i="12"/>
  <c r="F1771" i="12"/>
  <c r="C1773" i="12" l="1"/>
  <c r="H1773" i="12"/>
  <c r="B1774" i="12"/>
  <c r="D1772" i="12"/>
  <c r="E1772" i="12"/>
  <c r="F1772" i="12"/>
  <c r="C1774" i="12" l="1"/>
  <c r="H1774" i="12"/>
  <c r="B1775" i="12"/>
  <c r="D1773" i="12"/>
  <c r="E1773" i="12"/>
  <c r="F1773" i="12"/>
  <c r="C1775" i="12" l="1"/>
  <c r="H1775" i="12"/>
  <c r="B1776" i="12"/>
  <c r="D1774" i="12"/>
  <c r="E1774" i="12"/>
  <c r="F1774" i="12"/>
  <c r="C1776" i="12" l="1"/>
  <c r="H1776" i="12"/>
  <c r="B1777" i="12"/>
  <c r="D1775" i="12"/>
  <c r="E1775" i="12"/>
  <c r="F1775" i="12"/>
  <c r="C1777" i="12" l="1"/>
  <c r="H1777" i="12"/>
  <c r="B1778" i="12"/>
  <c r="D1776" i="12"/>
  <c r="E1776" i="12"/>
  <c r="F1776" i="12"/>
  <c r="C1778" i="12" l="1"/>
  <c r="H1778" i="12"/>
  <c r="B1779" i="12"/>
  <c r="D1777" i="12"/>
  <c r="E1777" i="12"/>
  <c r="F1777" i="12"/>
  <c r="C1779" i="12" l="1"/>
  <c r="H1779" i="12"/>
  <c r="B1780" i="12"/>
  <c r="D1778" i="12"/>
  <c r="E1778" i="12"/>
  <c r="F1778" i="12"/>
  <c r="C1780" i="12" l="1"/>
  <c r="H1780" i="12"/>
  <c r="B1781" i="12"/>
  <c r="D1779" i="12"/>
  <c r="E1779" i="12"/>
  <c r="F1779" i="12"/>
  <c r="C1781" i="12" l="1"/>
  <c r="H1781" i="12"/>
  <c r="B1782" i="12"/>
  <c r="D1780" i="12"/>
  <c r="E1780" i="12"/>
  <c r="F1780" i="12"/>
  <c r="C1782" i="12" l="1"/>
  <c r="H1782" i="12"/>
  <c r="B1783" i="12"/>
  <c r="D1781" i="12"/>
  <c r="E1781" i="12"/>
  <c r="F1781" i="12"/>
  <c r="C1783" i="12" l="1"/>
  <c r="H1783" i="12"/>
  <c r="B1784" i="12"/>
  <c r="D1782" i="12"/>
  <c r="E1782" i="12"/>
  <c r="F1782" i="12"/>
  <c r="C1784" i="12" l="1"/>
  <c r="H1784" i="12"/>
  <c r="B1785" i="12"/>
  <c r="D1783" i="12"/>
  <c r="E1783" i="12"/>
  <c r="F1783" i="12"/>
  <c r="C1785" i="12" l="1"/>
  <c r="H1785" i="12"/>
  <c r="B1786" i="12"/>
  <c r="D1784" i="12"/>
  <c r="E1784" i="12"/>
  <c r="F1784" i="12"/>
  <c r="C1786" i="12" l="1"/>
  <c r="H1786" i="12"/>
  <c r="B1787" i="12"/>
  <c r="D1785" i="12"/>
  <c r="E1785" i="12"/>
  <c r="F1785" i="12"/>
  <c r="C1787" i="12" l="1"/>
  <c r="H1787" i="12"/>
  <c r="B1788" i="12"/>
  <c r="D1786" i="12"/>
  <c r="E1786" i="12"/>
  <c r="F1786" i="12"/>
  <c r="C1788" i="12" l="1"/>
  <c r="H1788" i="12"/>
  <c r="B1789" i="12"/>
  <c r="D1787" i="12"/>
  <c r="E1787" i="12"/>
  <c r="F1787" i="12"/>
  <c r="C1789" i="12" l="1"/>
  <c r="H1789" i="12"/>
  <c r="B1790" i="12"/>
  <c r="D1788" i="12"/>
  <c r="E1788" i="12"/>
  <c r="F1788" i="12"/>
  <c r="C1790" i="12" l="1"/>
  <c r="H1790" i="12"/>
  <c r="B1791" i="12"/>
  <c r="D1789" i="12"/>
  <c r="E1789" i="12"/>
  <c r="F1789" i="12"/>
  <c r="C1791" i="12" l="1"/>
  <c r="H1791" i="12"/>
  <c r="B1792" i="12"/>
  <c r="D1790" i="12"/>
  <c r="E1790" i="12"/>
  <c r="F1790" i="12"/>
  <c r="C1792" i="12" l="1"/>
  <c r="H1792" i="12"/>
  <c r="B1793" i="12"/>
  <c r="D1791" i="12"/>
  <c r="E1791" i="12"/>
  <c r="F1791" i="12"/>
  <c r="C1793" i="12" l="1"/>
  <c r="H1793" i="12"/>
  <c r="B1794" i="12"/>
  <c r="D1792" i="12"/>
  <c r="E1792" i="12"/>
  <c r="F1792" i="12"/>
  <c r="C1794" i="12" l="1"/>
  <c r="H1794" i="12"/>
  <c r="B1795" i="12"/>
  <c r="D1793" i="12"/>
  <c r="E1793" i="12"/>
  <c r="F1793" i="12"/>
  <c r="C1795" i="12" l="1"/>
  <c r="H1795" i="12"/>
  <c r="B1796" i="12"/>
  <c r="D1794" i="12"/>
  <c r="E1794" i="12"/>
  <c r="F1794" i="12"/>
  <c r="C1796" i="12" l="1"/>
  <c r="H1796" i="12"/>
  <c r="B1797" i="12"/>
  <c r="D1795" i="12"/>
  <c r="E1795" i="12"/>
  <c r="F1795" i="12"/>
  <c r="C1797" i="12" l="1"/>
  <c r="H1797" i="12"/>
  <c r="B1798" i="12"/>
  <c r="D1796" i="12"/>
  <c r="E1796" i="12"/>
  <c r="F1796" i="12"/>
  <c r="C1798" i="12" l="1"/>
  <c r="H1798" i="12"/>
  <c r="B1799" i="12"/>
  <c r="D1797" i="12"/>
  <c r="E1797" i="12"/>
  <c r="F1797" i="12"/>
  <c r="C1799" i="12" l="1"/>
  <c r="H1799" i="12"/>
  <c r="B1800" i="12"/>
  <c r="D1798" i="12"/>
  <c r="E1798" i="12"/>
  <c r="F1798" i="12"/>
  <c r="C1800" i="12" l="1"/>
  <c r="H1800" i="12"/>
  <c r="B1801" i="12"/>
  <c r="D1799" i="12"/>
  <c r="E1799" i="12"/>
  <c r="F1799" i="12"/>
  <c r="C1801" i="12" l="1"/>
  <c r="H1801" i="12"/>
  <c r="B1802" i="12"/>
  <c r="D1800" i="12"/>
  <c r="E1800" i="12"/>
  <c r="F1800" i="12"/>
  <c r="C1802" i="12" l="1"/>
  <c r="H1802" i="12"/>
  <c r="B1803" i="12"/>
  <c r="D1801" i="12"/>
  <c r="E1801" i="12"/>
  <c r="F1801" i="12"/>
  <c r="C1803" i="12" l="1"/>
  <c r="H1803" i="12"/>
  <c r="B1804" i="12"/>
  <c r="D1802" i="12"/>
  <c r="E1802" i="12"/>
  <c r="F1802" i="12"/>
  <c r="C1804" i="12" l="1"/>
  <c r="H1804" i="12"/>
  <c r="B1805" i="12"/>
  <c r="D1803" i="12"/>
  <c r="E1803" i="12"/>
  <c r="F1803" i="12"/>
  <c r="C1805" i="12" l="1"/>
  <c r="H1805" i="12"/>
  <c r="B1806" i="12"/>
  <c r="D1804" i="12"/>
  <c r="E1804" i="12"/>
  <c r="F1804" i="12"/>
  <c r="C1806" i="12" l="1"/>
  <c r="H1806" i="12"/>
  <c r="B1807" i="12"/>
  <c r="D1805" i="12"/>
  <c r="E1805" i="12"/>
  <c r="F1805" i="12"/>
  <c r="C1807" i="12" l="1"/>
  <c r="H1807" i="12"/>
  <c r="B1808" i="12"/>
  <c r="D1806" i="12"/>
  <c r="E1806" i="12"/>
  <c r="F1806" i="12"/>
  <c r="C1808" i="12" l="1"/>
  <c r="H1808" i="12"/>
  <c r="B1809" i="12"/>
  <c r="D1807" i="12"/>
  <c r="E1807" i="12"/>
  <c r="F1807" i="12"/>
  <c r="C1809" i="12" l="1"/>
  <c r="H1809" i="12"/>
  <c r="B1810" i="12"/>
  <c r="D1808" i="12"/>
  <c r="E1808" i="12"/>
  <c r="F1808" i="12"/>
  <c r="C1810" i="12" l="1"/>
  <c r="H1810" i="12"/>
  <c r="B1811" i="12"/>
  <c r="D1809" i="12"/>
  <c r="E1809" i="12"/>
  <c r="F1809" i="12"/>
  <c r="C1811" i="12" l="1"/>
  <c r="H1811" i="12"/>
  <c r="B1812" i="12"/>
  <c r="D1810" i="12"/>
  <c r="E1810" i="12"/>
  <c r="F1810" i="12"/>
  <c r="C1812" i="12" l="1"/>
  <c r="H1812" i="12"/>
  <c r="B1813" i="12"/>
  <c r="D1811" i="12"/>
  <c r="E1811" i="12"/>
  <c r="F1811" i="12"/>
  <c r="C1813" i="12" l="1"/>
  <c r="H1813" i="12"/>
  <c r="B1814" i="12"/>
  <c r="D1812" i="12"/>
  <c r="E1812" i="12"/>
  <c r="F1812" i="12"/>
  <c r="C1814" i="12" l="1"/>
  <c r="H1814" i="12"/>
  <c r="B1815" i="12"/>
  <c r="D1813" i="12"/>
  <c r="E1813" i="12"/>
  <c r="F1813" i="12"/>
  <c r="C1815" i="12" l="1"/>
  <c r="H1815" i="12"/>
  <c r="B1816" i="12"/>
  <c r="D1814" i="12"/>
  <c r="E1814" i="12"/>
  <c r="F1814" i="12"/>
  <c r="C1816" i="12" l="1"/>
  <c r="H1816" i="12"/>
  <c r="B1817" i="12"/>
  <c r="D1815" i="12"/>
  <c r="E1815" i="12"/>
  <c r="F1815" i="12"/>
  <c r="C1817" i="12" l="1"/>
  <c r="H1817" i="12"/>
  <c r="B1818" i="12"/>
  <c r="D1816" i="12"/>
  <c r="E1816" i="12"/>
  <c r="F1816" i="12"/>
  <c r="C1818" i="12" l="1"/>
  <c r="H1818" i="12"/>
  <c r="B1819" i="12"/>
  <c r="D1817" i="12"/>
  <c r="E1817" i="12"/>
  <c r="F1817" i="12"/>
  <c r="C1819" i="12" l="1"/>
  <c r="H1819" i="12"/>
  <c r="B1820" i="12"/>
  <c r="D1818" i="12"/>
  <c r="E1818" i="12"/>
  <c r="F1818" i="12"/>
  <c r="C1820" i="12" l="1"/>
  <c r="H1820" i="12"/>
  <c r="B1821" i="12"/>
  <c r="D1819" i="12"/>
  <c r="E1819" i="12"/>
  <c r="F1819" i="12"/>
  <c r="C1821" i="12" l="1"/>
  <c r="H1821" i="12"/>
  <c r="B1822" i="12"/>
  <c r="D1820" i="12"/>
  <c r="E1820" i="12"/>
  <c r="F1820" i="12"/>
  <c r="C1822" i="12" l="1"/>
  <c r="H1822" i="12"/>
  <c r="B1823" i="12"/>
  <c r="D1821" i="12"/>
  <c r="E1821" i="12"/>
  <c r="F1821" i="12"/>
  <c r="C1823" i="12" l="1"/>
  <c r="H1823" i="12"/>
  <c r="B1824" i="12"/>
  <c r="D1822" i="12"/>
  <c r="E1822" i="12"/>
  <c r="F1822" i="12"/>
  <c r="C1824" i="12" l="1"/>
  <c r="H1824" i="12"/>
  <c r="B1825" i="12"/>
  <c r="D1823" i="12"/>
  <c r="E1823" i="12"/>
  <c r="F1823" i="12"/>
  <c r="C1825" i="12" l="1"/>
  <c r="H1825" i="12"/>
  <c r="B1826" i="12"/>
  <c r="D1824" i="12"/>
  <c r="E1824" i="12"/>
  <c r="F1824" i="12"/>
  <c r="C1826" i="12" l="1"/>
  <c r="H1826" i="12"/>
  <c r="B1827" i="12"/>
  <c r="D1825" i="12"/>
  <c r="E1825" i="12"/>
  <c r="F1825" i="12"/>
  <c r="C1827" i="12" l="1"/>
  <c r="H1827" i="12"/>
  <c r="B1828" i="12"/>
  <c r="D1826" i="12"/>
  <c r="E1826" i="12"/>
  <c r="F1826" i="12"/>
  <c r="C1828" i="12" l="1"/>
  <c r="H1828" i="12"/>
  <c r="B1829" i="12"/>
  <c r="D1827" i="12"/>
  <c r="E1827" i="12"/>
  <c r="F1827" i="12"/>
  <c r="C1829" i="12" l="1"/>
  <c r="H1829" i="12"/>
  <c r="B1830" i="12"/>
  <c r="D1828" i="12"/>
  <c r="E1828" i="12"/>
  <c r="F1828" i="12"/>
  <c r="C1830" i="12" l="1"/>
  <c r="H1830" i="12"/>
  <c r="B1831" i="12"/>
  <c r="D1829" i="12"/>
  <c r="E1829" i="12"/>
  <c r="F1829" i="12"/>
  <c r="C1831" i="12" l="1"/>
  <c r="H1831" i="12"/>
  <c r="B1832" i="12"/>
  <c r="D1830" i="12"/>
  <c r="E1830" i="12"/>
  <c r="F1830" i="12"/>
  <c r="C1832" i="12" l="1"/>
  <c r="H1832" i="12"/>
  <c r="B1833" i="12"/>
  <c r="D1831" i="12"/>
  <c r="E1831" i="12"/>
  <c r="F1831" i="12"/>
  <c r="C1833" i="12" l="1"/>
  <c r="H1833" i="12"/>
  <c r="B1834" i="12"/>
  <c r="D1832" i="12"/>
  <c r="E1832" i="12"/>
  <c r="F1832" i="12"/>
  <c r="C1834" i="12" l="1"/>
  <c r="H1834" i="12"/>
  <c r="B1835" i="12"/>
  <c r="D1833" i="12"/>
  <c r="E1833" i="12"/>
  <c r="F1833" i="12"/>
  <c r="C1835" i="12" l="1"/>
  <c r="H1835" i="12"/>
  <c r="B1836" i="12"/>
  <c r="D1834" i="12"/>
  <c r="E1834" i="12"/>
  <c r="F1834" i="12"/>
  <c r="C1836" i="12" l="1"/>
  <c r="H1836" i="12"/>
  <c r="B1837" i="12"/>
  <c r="D1835" i="12"/>
  <c r="E1835" i="12"/>
  <c r="F1835" i="12"/>
  <c r="C1837" i="12" l="1"/>
  <c r="H1837" i="12"/>
  <c r="B1838" i="12"/>
  <c r="D1836" i="12"/>
  <c r="E1836" i="12"/>
  <c r="F1836" i="12"/>
  <c r="C1838" i="12" l="1"/>
  <c r="H1838" i="12"/>
  <c r="B1839" i="12"/>
  <c r="D1837" i="12"/>
  <c r="E1837" i="12"/>
  <c r="F1837" i="12"/>
  <c r="C1839" i="12" l="1"/>
  <c r="H1839" i="12"/>
  <c r="B1840" i="12"/>
  <c r="D1838" i="12"/>
  <c r="E1838" i="12"/>
  <c r="F1838" i="12"/>
  <c r="C1840" i="12" l="1"/>
  <c r="H1840" i="12"/>
  <c r="B1841" i="12"/>
  <c r="D1839" i="12"/>
  <c r="E1839" i="12"/>
  <c r="F1839" i="12"/>
  <c r="C1841" i="12" l="1"/>
  <c r="H1841" i="12"/>
  <c r="B1842" i="12"/>
  <c r="D1840" i="12"/>
  <c r="E1840" i="12"/>
  <c r="F1840" i="12"/>
  <c r="C1842" i="12" l="1"/>
  <c r="H1842" i="12"/>
  <c r="B1843" i="12"/>
  <c r="D1841" i="12"/>
  <c r="E1841" i="12"/>
  <c r="F1841" i="12"/>
  <c r="C1843" i="12" l="1"/>
  <c r="H1843" i="12"/>
  <c r="B1844" i="12"/>
  <c r="D1842" i="12"/>
  <c r="E1842" i="12"/>
  <c r="F1842" i="12"/>
  <c r="C1844" i="12" l="1"/>
  <c r="H1844" i="12"/>
  <c r="B1845" i="12"/>
  <c r="D1843" i="12"/>
  <c r="E1843" i="12"/>
  <c r="F1843" i="12"/>
  <c r="C1845" i="12" l="1"/>
  <c r="H1845" i="12"/>
  <c r="B1846" i="12"/>
  <c r="D1844" i="12"/>
  <c r="E1844" i="12"/>
  <c r="F1844" i="12"/>
  <c r="C1846" i="12" l="1"/>
  <c r="H1846" i="12"/>
  <c r="B1847" i="12"/>
  <c r="D1845" i="12"/>
  <c r="E1845" i="12"/>
  <c r="F1845" i="12"/>
  <c r="C1847" i="12" l="1"/>
  <c r="H1847" i="12"/>
  <c r="B1848" i="12"/>
  <c r="D1846" i="12"/>
  <c r="E1846" i="12"/>
  <c r="F1846" i="12"/>
  <c r="C1848" i="12" l="1"/>
  <c r="H1848" i="12"/>
  <c r="B1849" i="12"/>
  <c r="D1847" i="12"/>
  <c r="E1847" i="12"/>
  <c r="F1847" i="12"/>
  <c r="C1849" i="12" l="1"/>
  <c r="H1849" i="12"/>
  <c r="B1850" i="12"/>
  <c r="D1848" i="12"/>
  <c r="E1848" i="12"/>
  <c r="F1848" i="12"/>
  <c r="C1850" i="12" l="1"/>
  <c r="H1850" i="12"/>
  <c r="B1851" i="12"/>
  <c r="D1849" i="12"/>
  <c r="E1849" i="12"/>
  <c r="F1849" i="12"/>
  <c r="C1851" i="12" l="1"/>
  <c r="H1851" i="12"/>
  <c r="B1852" i="12"/>
  <c r="D1850" i="12"/>
  <c r="E1850" i="12"/>
  <c r="F1850" i="12"/>
  <c r="C1852" i="12" l="1"/>
  <c r="H1852" i="12"/>
  <c r="B1853" i="12"/>
  <c r="D1851" i="12"/>
  <c r="E1851" i="12"/>
  <c r="F1851" i="12"/>
  <c r="C1853" i="12" l="1"/>
  <c r="H1853" i="12"/>
  <c r="B1854" i="12"/>
  <c r="D1852" i="12"/>
  <c r="E1852" i="12"/>
  <c r="F1852" i="12"/>
  <c r="C1854" i="12" l="1"/>
  <c r="H1854" i="12"/>
  <c r="B1855" i="12"/>
  <c r="D1853" i="12"/>
  <c r="E1853" i="12"/>
  <c r="F1853" i="12"/>
  <c r="C1855" i="12" l="1"/>
  <c r="H1855" i="12"/>
  <c r="B1856" i="12"/>
  <c r="D1854" i="12"/>
  <c r="E1854" i="12"/>
  <c r="F1854" i="12"/>
  <c r="C1856" i="12" l="1"/>
  <c r="H1856" i="12"/>
  <c r="B1857" i="12"/>
  <c r="D1855" i="12"/>
  <c r="E1855" i="12"/>
  <c r="F1855" i="12"/>
  <c r="C1857" i="12" l="1"/>
  <c r="H1857" i="12"/>
  <c r="B1858" i="12"/>
  <c r="D1856" i="12"/>
  <c r="E1856" i="12"/>
  <c r="F1856" i="12"/>
  <c r="C1858" i="12" l="1"/>
  <c r="H1858" i="12"/>
  <c r="B1859" i="12"/>
  <c r="D1857" i="12"/>
  <c r="E1857" i="12"/>
  <c r="F1857" i="12"/>
  <c r="C1859" i="12" l="1"/>
  <c r="H1859" i="12"/>
  <c r="B1860" i="12"/>
  <c r="D1858" i="12"/>
  <c r="E1858" i="12"/>
  <c r="F1858" i="12"/>
  <c r="C1860" i="12" l="1"/>
  <c r="H1860" i="12"/>
  <c r="B1861" i="12"/>
  <c r="D1859" i="12"/>
  <c r="E1859" i="12"/>
  <c r="F1859" i="12"/>
  <c r="C1861" i="12" l="1"/>
  <c r="H1861" i="12"/>
  <c r="B1862" i="12"/>
  <c r="D1860" i="12"/>
  <c r="E1860" i="12"/>
  <c r="F1860" i="12"/>
  <c r="C1862" i="12" l="1"/>
  <c r="H1862" i="12"/>
  <c r="B1863" i="12"/>
  <c r="D1861" i="12"/>
  <c r="E1861" i="12"/>
  <c r="F1861" i="12"/>
  <c r="C1863" i="12" l="1"/>
  <c r="H1863" i="12"/>
  <c r="B1864" i="12"/>
  <c r="D1862" i="12"/>
  <c r="E1862" i="12"/>
  <c r="F1862" i="12"/>
  <c r="C1864" i="12" l="1"/>
  <c r="H1864" i="12"/>
  <c r="B1865" i="12"/>
  <c r="D1863" i="12"/>
  <c r="E1863" i="12"/>
  <c r="F1863" i="12"/>
  <c r="C1865" i="12" l="1"/>
  <c r="H1865" i="12"/>
  <c r="B1866" i="12"/>
  <c r="D1864" i="12"/>
  <c r="E1864" i="12"/>
  <c r="F1864" i="12"/>
  <c r="C1866" i="12" l="1"/>
  <c r="H1866" i="12"/>
  <c r="B1867" i="12"/>
  <c r="D1865" i="12"/>
  <c r="E1865" i="12"/>
  <c r="F1865" i="12"/>
  <c r="C1867" i="12" l="1"/>
  <c r="H1867" i="12"/>
  <c r="B1868" i="12"/>
  <c r="D1866" i="12"/>
  <c r="E1866" i="12"/>
  <c r="F1866" i="12"/>
  <c r="C1868" i="12" l="1"/>
  <c r="H1868" i="12"/>
  <c r="B1869" i="12"/>
  <c r="D1867" i="12"/>
  <c r="E1867" i="12"/>
  <c r="F1867" i="12"/>
  <c r="C1869" i="12" l="1"/>
  <c r="H1869" i="12"/>
  <c r="B1870" i="12"/>
  <c r="D1868" i="12"/>
  <c r="E1868" i="12"/>
  <c r="F1868" i="12"/>
  <c r="C1870" i="12" l="1"/>
  <c r="H1870" i="12"/>
  <c r="B1871" i="12"/>
  <c r="D1869" i="12"/>
  <c r="E1869" i="12"/>
  <c r="F1869" i="12"/>
  <c r="C1871" i="12" l="1"/>
  <c r="H1871" i="12"/>
  <c r="B1872" i="12"/>
  <c r="D1870" i="12"/>
  <c r="E1870" i="12"/>
  <c r="F1870" i="12"/>
  <c r="C1872" i="12" l="1"/>
  <c r="H1872" i="12"/>
  <c r="B1873" i="12"/>
  <c r="D1871" i="12"/>
  <c r="E1871" i="12"/>
  <c r="F1871" i="12"/>
  <c r="C1873" i="12" l="1"/>
  <c r="H1873" i="12"/>
  <c r="B1874" i="12"/>
  <c r="D1872" i="12"/>
  <c r="E1872" i="12"/>
  <c r="F1872" i="12"/>
  <c r="C1874" i="12" l="1"/>
  <c r="H1874" i="12"/>
  <c r="B1875" i="12"/>
  <c r="D1873" i="12"/>
  <c r="E1873" i="12"/>
  <c r="F1873" i="12"/>
  <c r="C1875" i="12" l="1"/>
  <c r="H1875" i="12"/>
  <c r="B1876" i="12"/>
  <c r="D1874" i="12"/>
  <c r="E1874" i="12"/>
  <c r="F1874" i="12"/>
  <c r="C1876" i="12" l="1"/>
  <c r="H1876" i="12"/>
  <c r="B1877" i="12"/>
  <c r="D1875" i="12"/>
  <c r="E1875" i="12"/>
  <c r="F1875" i="12"/>
  <c r="C1877" i="12" l="1"/>
  <c r="H1877" i="12"/>
  <c r="B1878" i="12"/>
  <c r="D1876" i="12"/>
  <c r="E1876" i="12"/>
  <c r="F1876" i="12"/>
  <c r="C1878" i="12" l="1"/>
  <c r="H1878" i="12"/>
  <c r="B1879" i="12"/>
  <c r="D1877" i="12"/>
  <c r="E1877" i="12"/>
  <c r="F1877" i="12"/>
  <c r="C1879" i="12" l="1"/>
  <c r="H1879" i="12"/>
  <c r="B1880" i="12"/>
  <c r="D1878" i="12"/>
  <c r="E1878" i="12"/>
  <c r="F1878" i="12"/>
  <c r="C1880" i="12" l="1"/>
  <c r="H1880" i="12"/>
  <c r="B1881" i="12"/>
  <c r="D1879" i="12"/>
  <c r="E1879" i="12"/>
  <c r="F1879" i="12"/>
  <c r="C1881" i="12" l="1"/>
  <c r="H1881" i="12"/>
  <c r="B1882" i="12"/>
  <c r="D1880" i="12"/>
  <c r="E1880" i="12"/>
  <c r="F1880" i="12"/>
  <c r="C1882" i="12" l="1"/>
  <c r="H1882" i="12"/>
  <c r="B1883" i="12"/>
  <c r="D1881" i="12"/>
  <c r="E1881" i="12"/>
  <c r="F1881" i="12"/>
  <c r="C1883" i="12" l="1"/>
  <c r="H1883" i="12"/>
  <c r="B1884" i="12"/>
  <c r="D1882" i="12"/>
  <c r="E1882" i="12"/>
  <c r="F1882" i="12"/>
  <c r="C1884" i="12" l="1"/>
  <c r="H1884" i="12"/>
  <c r="B1885" i="12"/>
  <c r="D1883" i="12"/>
  <c r="E1883" i="12"/>
  <c r="F1883" i="12"/>
  <c r="C1885" i="12" l="1"/>
  <c r="H1885" i="12"/>
  <c r="B1886" i="12"/>
  <c r="D1884" i="12"/>
  <c r="E1884" i="12"/>
  <c r="F1884" i="12"/>
  <c r="C1886" i="12" l="1"/>
  <c r="H1886" i="12"/>
  <c r="B1887" i="12"/>
  <c r="D1885" i="12"/>
  <c r="E1885" i="12"/>
  <c r="F1885" i="12"/>
  <c r="C1887" i="12" l="1"/>
  <c r="H1887" i="12"/>
  <c r="B1888" i="12"/>
  <c r="D1886" i="12"/>
  <c r="E1886" i="12"/>
  <c r="F1886" i="12"/>
  <c r="C1888" i="12" l="1"/>
  <c r="H1888" i="12"/>
  <c r="B1889" i="12"/>
  <c r="D1887" i="12"/>
  <c r="E1887" i="12"/>
  <c r="F1887" i="12"/>
  <c r="C1889" i="12" l="1"/>
  <c r="H1889" i="12"/>
  <c r="B1890" i="12"/>
  <c r="D1888" i="12"/>
  <c r="E1888" i="12"/>
  <c r="F1888" i="12"/>
  <c r="C1890" i="12" l="1"/>
  <c r="H1890" i="12"/>
  <c r="B1891" i="12"/>
  <c r="D1889" i="12"/>
  <c r="E1889" i="12"/>
  <c r="F1889" i="12"/>
  <c r="C1891" i="12" l="1"/>
  <c r="H1891" i="12"/>
  <c r="B1892" i="12"/>
  <c r="D1890" i="12"/>
  <c r="E1890" i="12"/>
  <c r="F1890" i="12"/>
  <c r="C1892" i="12" l="1"/>
  <c r="H1892" i="12"/>
  <c r="B1893" i="12"/>
  <c r="D1891" i="12"/>
  <c r="E1891" i="12"/>
  <c r="F1891" i="12"/>
  <c r="C1893" i="12" l="1"/>
  <c r="H1893" i="12"/>
  <c r="B1894" i="12"/>
  <c r="D1892" i="12"/>
  <c r="E1892" i="12"/>
  <c r="F1892" i="12"/>
  <c r="C1894" i="12" l="1"/>
  <c r="H1894" i="12"/>
  <c r="B1895" i="12"/>
  <c r="D1893" i="12"/>
  <c r="E1893" i="12"/>
  <c r="F1893" i="12"/>
  <c r="C1895" i="12" l="1"/>
  <c r="H1895" i="12"/>
  <c r="B1896" i="12"/>
  <c r="D1894" i="12"/>
  <c r="E1894" i="12"/>
  <c r="F1894" i="12"/>
  <c r="C1896" i="12" l="1"/>
  <c r="H1896" i="12"/>
  <c r="B1897" i="12"/>
  <c r="D1895" i="12"/>
  <c r="E1895" i="12"/>
  <c r="F1895" i="12"/>
  <c r="C1897" i="12" l="1"/>
  <c r="H1897" i="12"/>
  <c r="B1898" i="12"/>
  <c r="D1896" i="12"/>
  <c r="E1896" i="12"/>
  <c r="F1896" i="12"/>
  <c r="C1898" i="12" l="1"/>
  <c r="H1898" i="12"/>
  <c r="B1899" i="12"/>
  <c r="D1897" i="12"/>
  <c r="E1897" i="12"/>
  <c r="F1897" i="12"/>
  <c r="C1899" i="12" l="1"/>
  <c r="H1899" i="12"/>
  <c r="B1900" i="12"/>
  <c r="D1898" i="12"/>
  <c r="E1898" i="12"/>
  <c r="F1898" i="12"/>
  <c r="C1900" i="12" l="1"/>
  <c r="H1900" i="12"/>
  <c r="B1901" i="12"/>
  <c r="D1899" i="12"/>
  <c r="E1899" i="12"/>
  <c r="F1899" i="12"/>
  <c r="C1901" i="12" l="1"/>
  <c r="H1901" i="12"/>
  <c r="B1902" i="12"/>
  <c r="D1900" i="12"/>
  <c r="E1900" i="12"/>
  <c r="F1900" i="12"/>
  <c r="C1902" i="12" l="1"/>
  <c r="H1902" i="12"/>
  <c r="B1903" i="12"/>
  <c r="D1901" i="12"/>
  <c r="E1901" i="12"/>
  <c r="F1901" i="12"/>
  <c r="C1903" i="12" l="1"/>
  <c r="H1903" i="12"/>
  <c r="B1904" i="12"/>
  <c r="D1902" i="12"/>
  <c r="E1902" i="12"/>
  <c r="F1902" i="12"/>
  <c r="C1904" i="12" l="1"/>
  <c r="H1904" i="12"/>
  <c r="B1905" i="12"/>
  <c r="D1903" i="12"/>
  <c r="E1903" i="12"/>
  <c r="F1903" i="12"/>
  <c r="C1905" i="12" l="1"/>
  <c r="H1905" i="12"/>
  <c r="B1906" i="12"/>
  <c r="D1904" i="12"/>
  <c r="E1904" i="12"/>
  <c r="F1904" i="12"/>
  <c r="C1906" i="12" l="1"/>
  <c r="H1906" i="12"/>
  <c r="B1907" i="12"/>
  <c r="D1905" i="12"/>
  <c r="E1905" i="12"/>
  <c r="F1905" i="12"/>
  <c r="C1907" i="12" l="1"/>
  <c r="H1907" i="12"/>
  <c r="B1908" i="12"/>
  <c r="D1906" i="12"/>
  <c r="E1906" i="12"/>
  <c r="F1906" i="12"/>
  <c r="C1908" i="12" l="1"/>
  <c r="H1908" i="12"/>
  <c r="B1909" i="12"/>
  <c r="D1907" i="12"/>
  <c r="E1907" i="12"/>
  <c r="F1907" i="12"/>
  <c r="C1909" i="12" l="1"/>
  <c r="H1909" i="12"/>
  <c r="B1910" i="12"/>
  <c r="D1908" i="12"/>
  <c r="E1908" i="12"/>
  <c r="F1908" i="12"/>
  <c r="C1910" i="12" l="1"/>
  <c r="H1910" i="12"/>
  <c r="B1911" i="12"/>
  <c r="D1909" i="12"/>
  <c r="E1909" i="12"/>
  <c r="F1909" i="12"/>
  <c r="C1911" i="12" l="1"/>
  <c r="H1911" i="12"/>
  <c r="B1912" i="12"/>
  <c r="D1910" i="12"/>
  <c r="E1910" i="12"/>
  <c r="F1910" i="12"/>
  <c r="C1912" i="12" l="1"/>
  <c r="H1912" i="12"/>
  <c r="B1913" i="12"/>
  <c r="D1911" i="12"/>
  <c r="E1911" i="12"/>
  <c r="F1911" i="12"/>
  <c r="C1913" i="12" l="1"/>
  <c r="H1913" i="12"/>
  <c r="B1914" i="12"/>
  <c r="D1912" i="12"/>
  <c r="E1912" i="12"/>
  <c r="F1912" i="12"/>
  <c r="C1914" i="12" l="1"/>
  <c r="H1914" i="12"/>
  <c r="B1915" i="12"/>
  <c r="D1913" i="12"/>
  <c r="E1913" i="12"/>
  <c r="F1913" i="12"/>
  <c r="C1915" i="12" l="1"/>
  <c r="H1915" i="12"/>
  <c r="B1916" i="12"/>
  <c r="D1914" i="12"/>
  <c r="E1914" i="12"/>
  <c r="F1914" i="12"/>
  <c r="C1916" i="12" l="1"/>
  <c r="H1916" i="12"/>
  <c r="B1917" i="12"/>
  <c r="D1915" i="12"/>
  <c r="E1915" i="12"/>
  <c r="F1915" i="12"/>
  <c r="C1917" i="12" l="1"/>
  <c r="H1917" i="12"/>
  <c r="B1918" i="12"/>
  <c r="D1916" i="12"/>
  <c r="E1916" i="12"/>
  <c r="F1916" i="12"/>
  <c r="C1918" i="12" l="1"/>
  <c r="H1918" i="12"/>
  <c r="B1919" i="12"/>
  <c r="D1917" i="12"/>
  <c r="E1917" i="12"/>
  <c r="F1917" i="12"/>
  <c r="C1919" i="12" l="1"/>
  <c r="H1919" i="12"/>
  <c r="B1920" i="12"/>
  <c r="D1918" i="12"/>
  <c r="E1918" i="12"/>
  <c r="F1918" i="12"/>
  <c r="C1920" i="12" l="1"/>
  <c r="H1920" i="12"/>
  <c r="B1921" i="12"/>
  <c r="D1919" i="12"/>
  <c r="E1919" i="12"/>
  <c r="F1919" i="12"/>
  <c r="C1921" i="12" l="1"/>
  <c r="H1921" i="12"/>
  <c r="B1922" i="12"/>
  <c r="D1920" i="12"/>
  <c r="E1920" i="12"/>
  <c r="F1920" i="12"/>
  <c r="C1922" i="12" l="1"/>
  <c r="H1922" i="12"/>
  <c r="B1923" i="12"/>
  <c r="D1921" i="12"/>
  <c r="E1921" i="12"/>
  <c r="F1921" i="12"/>
  <c r="C1923" i="12" l="1"/>
  <c r="H1923" i="12"/>
  <c r="B1924" i="12"/>
  <c r="D1922" i="12"/>
  <c r="E1922" i="12"/>
  <c r="F1922" i="12"/>
  <c r="C1924" i="12" l="1"/>
  <c r="H1924" i="12"/>
  <c r="B1925" i="12"/>
  <c r="D1923" i="12"/>
  <c r="E1923" i="12"/>
  <c r="F1923" i="12"/>
  <c r="C1925" i="12" l="1"/>
  <c r="H1925" i="12"/>
  <c r="B1926" i="12"/>
  <c r="D1924" i="12"/>
  <c r="E1924" i="12"/>
  <c r="F1924" i="12"/>
  <c r="C1926" i="12" l="1"/>
  <c r="H1926" i="12"/>
  <c r="B1927" i="12"/>
  <c r="D1925" i="12"/>
  <c r="E1925" i="12"/>
  <c r="F1925" i="12"/>
  <c r="C1927" i="12" l="1"/>
  <c r="H1927" i="12"/>
  <c r="B1928" i="12"/>
  <c r="D1926" i="12"/>
  <c r="E1926" i="12"/>
  <c r="F1926" i="12"/>
  <c r="C1928" i="12" l="1"/>
  <c r="H1928" i="12"/>
  <c r="B1929" i="12"/>
  <c r="D1927" i="12"/>
  <c r="E1927" i="12"/>
  <c r="F1927" i="12"/>
  <c r="C1929" i="12" l="1"/>
  <c r="H1929" i="12"/>
  <c r="B1930" i="12"/>
  <c r="D1928" i="12"/>
  <c r="E1928" i="12"/>
  <c r="F1928" i="12"/>
  <c r="C1930" i="12" l="1"/>
  <c r="H1930" i="12"/>
  <c r="B1931" i="12"/>
  <c r="D1929" i="12"/>
  <c r="E1929" i="12"/>
  <c r="F1929" i="12"/>
  <c r="C1931" i="12" l="1"/>
  <c r="H1931" i="12"/>
  <c r="B1932" i="12"/>
  <c r="D1930" i="12"/>
  <c r="E1930" i="12"/>
  <c r="F1930" i="12"/>
  <c r="C1932" i="12" l="1"/>
  <c r="H1932" i="12"/>
  <c r="B1933" i="12"/>
  <c r="D1931" i="12"/>
  <c r="E1931" i="12"/>
  <c r="F1931" i="12"/>
  <c r="C1933" i="12" l="1"/>
  <c r="H1933" i="12"/>
  <c r="B1934" i="12"/>
  <c r="D1932" i="12"/>
  <c r="E1932" i="12"/>
  <c r="F1932" i="12"/>
  <c r="C1934" i="12" l="1"/>
  <c r="H1934" i="12"/>
  <c r="B1935" i="12"/>
  <c r="D1933" i="12"/>
  <c r="E1933" i="12"/>
  <c r="F1933" i="12"/>
  <c r="C1935" i="12" l="1"/>
  <c r="H1935" i="12"/>
  <c r="B1936" i="12"/>
  <c r="D1934" i="12"/>
  <c r="E1934" i="12"/>
  <c r="F1934" i="12"/>
  <c r="C1936" i="12" l="1"/>
  <c r="H1936" i="12"/>
  <c r="B1937" i="12"/>
  <c r="D1935" i="12"/>
  <c r="E1935" i="12"/>
  <c r="F1935" i="12"/>
  <c r="C1937" i="12" l="1"/>
  <c r="H1937" i="12"/>
  <c r="B1938" i="12"/>
  <c r="D1936" i="12"/>
  <c r="E1936" i="12"/>
  <c r="F1936" i="12"/>
  <c r="C1938" i="12" l="1"/>
  <c r="H1938" i="12"/>
  <c r="B1939" i="12"/>
  <c r="D1937" i="12"/>
  <c r="E1937" i="12"/>
  <c r="F1937" i="12"/>
  <c r="C1939" i="12" l="1"/>
  <c r="H1939" i="12"/>
  <c r="B1940" i="12"/>
  <c r="D1938" i="12"/>
  <c r="E1938" i="12"/>
  <c r="F1938" i="12"/>
  <c r="C1940" i="12" l="1"/>
  <c r="H1940" i="12"/>
  <c r="B1941" i="12"/>
  <c r="D1939" i="12"/>
  <c r="E1939" i="12"/>
  <c r="F1939" i="12"/>
  <c r="C1941" i="12" l="1"/>
  <c r="H1941" i="12"/>
  <c r="B1942" i="12"/>
  <c r="D1940" i="12"/>
  <c r="E1940" i="12"/>
  <c r="F1940" i="12"/>
  <c r="C1942" i="12" l="1"/>
  <c r="H1942" i="12"/>
  <c r="B1943" i="12"/>
  <c r="D1941" i="12"/>
  <c r="E1941" i="12"/>
  <c r="F1941" i="12"/>
  <c r="C1943" i="12" l="1"/>
  <c r="H1943" i="12"/>
  <c r="B1944" i="12"/>
  <c r="D1942" i="12"/>
  <c r="E1942" i="12"/>
  <c r="F1942" i="12"/>
  <c r="C1944" i="12" l="1"/>
  <c r="H1944" i="12"/>
  <c r="B1945" i="12"/>
  <c r="D1943" i="12"/>
  <c r="E1943" i="12"/>
  <c r="F1943" i="12"/>
  <c r="C1945" i="12" l="1"/>
  <c r="H1945" i="12"/>
  <c r="B1946" i="12"/>
  <c r="D1944" i="12"/>
  <c r="E1944" i="12"/>
  <c r="F1944" i="12"/>
  <c r="C1946" i="12" l="1"/>
  <c r="H1946" i="12"/>
  <c r="B1947" i="12"/>
  <c r="D1945" i="12"/>
  <c r="E1945" i="12"/>
  <c r="F1945" i="12"/>
  <c r="C1947" i="12" l="1"/>
  <c r="H1947" i="12"/>
  <c r="B1948" i="12"/>
  <c r="D1946" i="12"/>
  <c r="E1946" i="12"/>
  <c r="F1946" i="12"/>
  <c r="C1948" i="12" l="1"/>
  <c r="H1948" i="12"/>
  <c r="B1949" i="12"/>
  <c r="D1947" i="12"/>
  <c r="E1947" i="12"/>
  <c r="F1947" i="12"/>
  <c r="C1949" i="12" l="1"/>
  <c r="H1949" i="12"/>
  <c r="B1950" i="12"/>
  <c r="D1948" i="12"/>
  <c r="E1948" i="12"/>
  <c r="F1948" i="12"/>
  <c r="C1950" i="12" l="1"/>
  <c r="H1950" i="12"/>
  <c r="B1951" i="12"/>
  <c r="D1949" i="12"/>
  <c r="E1949" i="12"/>
  <c r="F1949" i="12"/>
  <c r="C1951" i="12" l="1"/>
  <c r="H1951" i="12"/>
  <c r="B1952" i="12"/>
  <c r="D1950" i="12"/>
  <c r="E1950" i="12"/>
  <c r="F1950" i="12"/>
  <c r="C1952" i="12" l="1"/>
  <c r="H1952" i="12"/>
  <c r="B1953" i="12"/>
  <c r="D1951" i="12"/>
  <c r="E1951" i="12"/>
  <c r="F1951" i="12"/>
  <c r="C1953" i="12" l="1"/>
  <c r="H1953" i="12"/>
  <c r="B1954" i="12"/>
  <c r="D1952" i="12"/>
  <c r="E1952" i="12"/>
  <c r="F1952" i="12"/>
  <c r="C1954" i="12" l="1"/>
  <c r="H1954" i="12"/>
  <c r="B1955" i="12"/>
  <c r="D1953" i="12"/>
  <c r="E1953" i="12"/>
  <c r="F1953" i="12"/>
  <c r="C1955" i="12" l="1"/>
  <c r="H1955" i="12"/>
  <c r="B1956" i="12"/>
  <c r="D1954" i="12"/>
  <c r="E1954" i="12"/>
  <c r="F1954" i="12"/>
  <c r="C1956" i="12" l="1"/>
  <c r="H1956" i="12"/>
  <c r="B1957" i="12"/>
  <c r="D1955" i="12"/>
  <c r="E1955" i="12"/>
  <c r="F1955" i="12"/>
  <c r="C1957" i="12" l="1"/>
  <c r="H1957" i="12"/>
  <c r="B1958" i="12"/>
  <c r="D1956" i="12"/>
  <c r="E1956" i="12"/>
  <c r="F1956" i="12"/>
  <c r="C1958" i="12" l="1"/>
  <c r="H1958" i="12"/>
  <c r="B1959" i="12"/>
  <c r="D1957" i="12"/>
  <c r="E1957" i="12"/>
  <c r="F1957" i="12"/>
  <c r="C1959" i="12" l="1"/>
  <c r="H1959" i="12"/>
  <c r="B1960" i="12"/>
  <c r="D1958" i="12"/>
  <c r="E1958" i="12"/>
  <c r="F1958" i="12"/>
  <c r="C1960" i="12" l="1"/>
  <c r="H1960" i="12"/>
  <c r="B1961" i="12"/>
  <c r="D1959" i="12"/>
  <c r="E1959" i="12"/>
  <c r="F1959" i="12"/>
  <c r="C1961" i="12" l="1"/>
  <c r="H1961" i="12"/>
  <c r="B1962" i="12"/>
  <c r="D1960" i="12"/>
  <c r="E1960" i="12"/>
  <c r="F1960" i="12"/>
  <c r="C1962" i="12" l="1"/>
  <c r="H1962" i="12"/>
  <c r="B1963" i="12"/>
  <c r="D1961" i="12"/>
  <c r="E1961" i="12"/>
  <c r="F1961" i="12"/>
  <c r="C1963" i="12" l="1"/>
  <c r="H1963" i="12"/>
  <c r="B1964" i="12"/>
  <c r="D1962" i="12"/>
  <c r="E1962" i="12"/>
  <c r="F1962" i="12"/>
  <c r="C1964" i="12" l="1"/>
  <c r="H1964" i="12"/>
  <c r="B1965" i="12"/>
  <c r="D1963" i="12"/>
  <c r="E1963" i="12"/>
  <c r="F1963" i="12"/>
  <c r="C1965" i="12" l="1"/>
  <c r="H1965" i="12"/>
  <c r="B1966" i="12"/>
  <c r="D1964" i="12"/>
  <c r="E1964" i="12"/>
  <c r="F1964" i="12"/>
  <c r="C1966" i="12" l="1"/>
  <c r="H1966" i="12"/>
  <c r="B1967" i="12"/>
  <c r="D1965" i="12"/>
  <c r="E1965" i="12"/>
  <c r="F1965" i="12"/>
  <c r="C1967" i="12" l="1"/>
  <c r="H1967" i="12"/>
  <c r="B1968" i="12"/>
  <c r="D1966" i="12"/>
  <c r="E1966" i="12"/>
  <c r="F1966" i="12"/>
  <c r="C1968" i="12" l="1"/>
  <c r="H1968" i="12"/>
  <c r="B1969" i="12"/>
  <c r="D1967" i="12"/>
  <c r="E1967" i="12"/>
  <c r="F1967" i="12"/>
  <c r="C1969" i="12" l="1"/>
  <c r="H1969" i="12"/>
  <c r="B1970" i="12"/>
  <c r="D1968" i="12"/>
  <c r="E1968" i="12"/>
  <c r="F1968" i="12"/>
  <c r="C1970" i="12" l="1"/>
  <c r="H1970" i="12"/>
  <c r="B1971" i="12"/>
  <c r="D1969" i="12"/>
  <c r="E1969" i="12"/>
  <c r="F1969" i="12"/>
  <c r="C1971" i="12" l="1"/>
  <c r="H1971" i="12"/>
  <c r="B1972" i="12"/>
  <c r="D1970" i="12"/>
  <c r="E1970" i="12"/>
  <c r="F1970" i="12"/>
  <c r="C1972" i="12" l="1"/>
  <c r="H1972" i="12"/>
  <c r="B1973" i="12"/>
  <c r="D1971" i="12"/>
  <c r="E1971" i="12"/>
  <c r="F1971" i="12"/>
  <c r="C1973" i="12" l="1"/>
  <c r="H1973" i="12"/>
  <c r="B1974" i="12"/>
  <c r="D1972" i="12"/>
  <c r="E1972" i="12"/>
  <c r="F1972" i="12"/>
  <c r="C1974" i="12" l="1"/>
  <c r="H1974" i="12"/>
  <c r="B1975" i="12"/>
  <c r="D1973" i="12"/>
  <c r="E1973" i="12"/>
  <c r="F1973" i="12"/>
  <c r="C1975" i="12" l="1"/>
  <c r="H1975" i="12"/>
  <c r="B1976" i="12"/>
  <c r="D1974" i="12"/>
  <c r="E1974" i="12"/>
  <c r="F1974" i="12"/>
  <c r="C1976" i="12" l="1"/>
  <c r="H1976" i="12"/>
  <c r="B1977" i="12"/>
  <c r="D1975" i="12"/>
  <c r="E1975" i="12"/>
  <c r="F1975" i="12"/>
  <c r="C1977" i="12" l="1"/>
  <c r="H1977" i="12"/>
  <c r="B1978" i="12"/>
  <c r="D1976" i="12"/>
  <c r="E1976" i="12"/>
  <c r="F1976" i="12"/>
  <c r="C1978" i="12" l="1"/>
  <c r="H1978" i="12"/>
  <c r="B1979" i="12"/>
  <c r="D1977" i="12"/>
  <c r="E1977" i="12"/>
  <c r="F1977" i="12"/>
  <c r="C1979" i="12" l="1"/>
  <c r="H1979" i="12"/>
  <c r="B1980" i="12"/>
  <c r="D1978" i="12"/>
  <c r="E1978" i="12"/>
  <c r="F1978" i="12"/>
  <c r="C1980" i="12" l="1"/>
  <c r="H1980" i="12"/>
  <c r="B1981" i="12"/>
  <c r="D1979" i="12"/>
  <c r="E1979" i="12"/>
  <c r="F1979" i="12"/>
  <c r="C1981" i="12" l="1"/>
  <c r="H1981" i="12"/>
  <c r="B1982" i="12"/>
  <c r="D1980" i="12"/>
  <c r="E1980" i="12"/>
  <c r="F1980" i="12"/>
  <c r="C1982" i="12" l="1"/>
  <c r="H1982" i="12"/>
  <c r="B1983" i="12"/>
  <c r="D1981" i="12"/>
  <c r="E1981" i="12"/>
  <c r="F1981" i="12"/>
  <c r="C1983" i="12" l="1"/>
  <c r="H1983" i="12"/>
  <c r="B1984" i="12"/>
  <c r="D1982" i="12"/>
  <c r="E1982" i="12"/>
  <c r="F1982" i="12"/>
  <c r="C1984" i="12" l="1"/>
  <c r="H1984" i="12"/>
  <c r="B1985" i="12"/>
  <c r="D1983" i="12"/>
  <c r="E1983" i="12"/>
  <c r="F1983" i="12"/>
  <c r="C1985" i="12" l="1"/>
  <c r="H1985" i="12"/>
  <c r="B1986" i="12"/>
  <c r="D1984" i="12"/>
  <c r="E1984" i="12"/>
  <c r="F1984" i="12"/>
  <c r="C1986" i="12" l="1"/>
  <c r="H1986" i="12"/>
  <c r="B1987" i="12"/>
  <c r="D1985" i="12"/>
  <c r="E1985" i="12"/>
  <c r="F1985" i="12"/>
  <c r="C1987" i="12" l="1"/>
  <c r="H1987" i="12"/>
  <c r="B1988" i="12"/>
  <c r="D1986" i="12"/>
  <c r="E1986" i="12"/>
  <c r="F1986" i="12"/>
  <c r="C1988" i="12" l="1"/>
  <c r="H1988" i="12"/>
  <c r="B1989" i="12"/>
  <c r="D1987" i="12"/>
  <c r="E1987" i="12"/>
  <c r="F1987" i="12"/>
  <c r="C1989" i="12" l="1"/>
  <c r="H1989" i="12"/>
  <c r="B1990" i="12"/>
  <c r="D1988" i="12"/>
  <c r="E1988" i="12"/>
  <c r="F1988" i="12"/>
  <c r="C1990" i="12" l="1"/>
  <c r="H1990" i="12"/>
  <c r="B1991" i="12"/>
  <c r="D1989" i="12"/>
  <c r="E1989" i="12"/>
  <c r="F1989" i="12"/>
  <c r="C1991" i="12" l="1"/>
  <c r="H1991" i="12"/>
  <c r="B1992" i="12"/>
  <c r="D1990" i="12"/>
  <c r="E1990" i="12"/>
  <c r="F1990" i="12"/>
  <c r="C1992" i="12" l="1"/>
  <c r="H1992" i="12"/>
  <c r="B1993" i="12"/>
  <c r="D1991" i="12"/>
  <c r="E1991" i="12"/>
  <c r="F1991" i="12"/>
  <c r="C1993" i="12" l="1"/>
  <c r="H1993" i="12"/>
  <c r="B1994" i="12"/>
  <c r="D1992" i="12"/>
  <c r="E1992" i="12"/>
  <c r="F1992" i="12"/>
  <c r="C1994" i="12" l="1"/>
  <c r="H1994" i="12"/>
  <c r="B1995" i="12"/>
  <c r="D1993" i="12"/>
  <c r="E1993" i="12"/>
  <c r="F1993" i="12"/>
  <c r="C1995" i="12" l="1"/>
  <c r="H1995" i="12"/>
  <c r="B1996" i="12"/>
  <c r="D1994" i="12"/>
  <c r="E1994" i="12"/>
  <c r="F1994" i="12"/>
  <c r="C1996" i="12" l="1"/>
  <c r="H1996" i="12"/>
  <c r="B1997" i="12"/>
  <c r="D1995" i="12"/>
  <c r="E1995" i="12"/>
  <c r="F1995" i="12"/>
  <c r="C1997" i="12" l="1"/>
  <c r="H1997" i="12"/>
  <c r="B1998" i="12"/>
  <c r="D1996" i="12"/>
  <c r="E1996" i="12"/>
  <c r="F1996" i="12"/>
  <c r="C1998" i="12" l="1"/>
  <c r="H1998" i="12"/>
  <c r="B1999" i="12"/>
  <c r="D1997" i="12"/>
  <c r="E1997" i="12"/>
  <c r="F1997" i="12"/>
  <c r="C1999" i="12" l="1"/>
  <c r="H1999" i="12"/>
  <c r="B2000" i="12"/>
  <c r="D1998" i="12"/>
  <c r="E1998" i="12"/>
  <c r="F1998" i="12"/>
  <c r="C2000" i="12" l="1"/>
  <c r="H2000" i="12"/>
  <c r="B2001" i="12"/>
  <c r="D1999" i="12"/>
  <c r="E1999" i="12"/>
  <c r="F1999" i="12"/>
  <c r="C2001" i="12" l="1"/>
  <c r="H2001" i="12"/>
  <c r="B2002" i="12"/>
  <c r="D2000" i="12"/>
  <c r="E2000" i="12"/>
  <c r="F2000" i="12"/>
  <c r="C2002" i="12" l="1"/>
  <c r="H2002" i="12"/>
  <c r="B2003" i="12"/>
  <c r="D2001" i="12"/>
  <c r="E2001" i="12"/>
  <c r="F2001" i="12"/>
  <c r="C2003" i="12" l="1"/>
  <c r="H2003" i="12"/>
  <c r="B2004" i="12"/>
  <c r="D2002" i="12"/>
  <c r="E2002" i="12"/>
  <c r="F2002" i="12"/>
  <c r="C2004" i="12" l="1"/>
  <c r="H2004" i="12"/>
  <c r="B2005" i="12"/>
  <c r="D2003" i="12"/>
  <c r="E2003" i="12"/>
  <c r="F2003" i="12"/>
  <c r="C2005" i="12" l="1"/>
  <c r="H2005" i="12"/>
  <c r="B2006" i="12"/>
  <c r="D2004" i="12"/>
  <c r="E2004" i="12"/>
  <c r="F2004" i="12"/>
  <c r="C2006" i="12" l="1"/>
  <c r="H2006" i="12"/>
  <c r="B2007" i="12"/>
  <c r="D2005" i="12"/>
  <c r="E2005" i="12"/>
  <c r="F2005" i="12"/>
  <c r="C2007" i="12" l="1"/>
  <c r="H2007" i="12"/>
  <c r="B2008" i="12"/>
  <c r="D2006" i="12"/>
  <c r="E2006" i="12"/>
  <c r="F2006" i="12"/>
  <c r="C2008" i="12" l="1"/>
  <c r="H2008" i="12"/>
  <c r="B2009" i="12"/>
  <c r="D2007" i="12"/>
  <c r="E2007" i="12"/>
  <c r="F2007" i="12"/>
  <c r="C2009" i="12" l="1"/>
  <c r="H2009" i="12"/>
  <c r="B2010" i="12"/>
  <c r="D2008" i="12"/>
  <c r="E2008" i="12"/>
  <c r="F2008" i="12"/>
  <c r="C2010" i="12" l="1"/>
  <c r="H2010" i="12"/>
  <c r="B2011" i="12"/>
  <c r="D2009" i="12"/>
  <c r="E2009" i="12"/>
  <c r="F2009" i="12"/>
  <c r="C2011" i="12" l="1"/>
  <c r="H2011" i="12"/>
  <c r="B2012" i="12"/>
  <c r="D2010" i="12"/>
  <c r="E2010" i="12"/>
  <c r="F2010" i="12"/>
  <c r="C2012" i="12" l="1"/>
  <c r="H2012" i="12"/>
  <c r="B2013" i="12"/>
  <c r="D2011" i="12"/>
  <c r="E2011" i="12"/>
  <c r="F2011" i="12"/>
  <c r="C2013" i="12" l="1"/>
  <c r="H2013" i="12"/>
  <c r="B2014" i="12"/>
  <c r="D2012" i="12"/>
  <c r="E2012" i="12"/>
  <c r="F2012" i="12"/>
  <c r="C2014" i="12" l="1"/>
  <c r="H2014" i="12"/>
  <c r="B2015" i="12"/>
  <c r="D2013" i="12"/>
  <c r="E2013" i="12"/>
  <c r="F2013" i="12"/>
  <c r="C2015" i="12" l="1"/>
  <c r="H2015" i="12"/>
  <c r="B2016" i="12"/>
  <c r="D2014" i="12"/>
  <c r="E2014" i="12"/>
  <c r="F2014" i="12"/>
  <c r="C2016" i="12" l="1"/>
  <c r="H2016" i="12"/>
  <c r="B2017" i="12"/>
  <c r="D2015" i="12"/>
  <c r="E2015" i="12"/>
  <c r="F2015" i="12"/>
  <c r="C2017" i="12" l="1"/>
  <c r="H2017" i="12"/>
  <c r="B2018" i="12"/>
  <c r="D2016" i="12"/>
  <c r="E2016" i="12"/>
  <c r="F2016" i="12"/>
  <c r="C2018" i="12" l="1"/>
  <c r="H2018" i="12"/>
  <c r="B2019" i="12"/>
  <c r="D2017" i="12"/>
  <c r="E2017" i="12"/>
  <c r="F2017" i="12"/>
  <c r="C2019" i="12" l="1"/>
  <c r="H2019" i="12"/>
  <c r="B2020" i="12"/>
  <c r="D2018" i="12"/>
  <c r="E2018" i="12"/>
  <c r="F2018" i="12"/>
  <c r="C2020" i="12" l="1"/>
  <c r="H2020" i="12"/>
  <c r="B2021" i="12"/>
  <c r="D2019" i="12"/>
  <c r="E2019" i="12"/>
  <c r="F2019" i="12"/>
  <c r="C2021" i="12" l="1"/>
  <c r="H2021" i="12"/>
  <c r="B2022" i="12"/>
  <c r="D2020" i="12"/>
  <c r="E2020" i="12"/>
  <c r="F2020" i="12"/>
  <c r="C2022" i="12" l="1"/>
  <c r="H2022" i="12"/>
  <c r="B2023" i="12"/>
  <c r="D2021" i="12"/>
  <c r="E2021" i="12"/>
  <c r="F2021" i="12"/>
  <c r="C2023" i="12" l="1"/>
  <c r="H2023" i="12"/>
  <c r="B2024" i="12"/>
  <c r="D2022" i="12"/>
  <c r="E2022" i="12"/>
  <c r="F2022" i="12"/>
  <c r="C2024" i="12" l="1"/>
  <c r="H2024" i="12"/>
  <c r="B2025" i="12"/>
  <c r="D2023" i="12"/>
  <c r="E2023" i="12"/>
  <c r="F2023" i="12"/>
  <c r="C2025" i="12" l="1"/>
  <c r="H2025" i="12"/>
  <c r="B2026" i="12"/>
  <c r="D2024" i="12"/>
  <c r="E2024" i="12"/>
  <c r="F2024" i="12"/>
  <c r="C2026" i="12" l="1"/>
  <c r="H2026" i="12"/>
  <c r="B2027" i="12"/>
  <c r="D2025" i="12"/>
  <c r="E2025" i="12"/>
  <c r="F2025" i="12"/>
  <c r="C2027" i="12" l="1"/>
  <c r="H2027" i="12"/>
  <c r="B2028" i="12"/>
  <c r="D2026" i="12"/>
  <c r="E2026" i="12"/>
  <c r="F2026" i="12"/>
  <c r="C2028" i="12" l="1"/>
  <c r="H2028" i="12"/>
  <c r="B2029" i="12"/>
  <c r="D2027" i="12"/>
  <c r="E2027" i="12"/>
  <c r="F2027" i="12"/>
  <c r="C2029" i="12" l="1"/>
  <c r="H2029" i="12"/>
  <c r="B2030" i="12"/>
  <c r="D2028" i="12"/>
  <c r="E2028" i="12"/>
  <c r="F2028" i="12"/>
  <c r="C2030" i="12" l="1"/>
  <c r="H2030" i="12"/>
  <c r="B2031" i="12"/>
  <c r="D2029" i="12"/>
  <c r="E2029" i="12"/>
  <c r="F2029" i="12"/>
  <c r="C2031" i="12" l="1"/>
  <c r="H2031" i="12"/>
  <c r="B2032" i="12"/>
  <c r="D2030" i="12"/>
  <c r="E2030" i="12"/>
  <c r="F2030" i="12"/>
  <c r="C2032" i="12" l="1"/>
  <c r="H2032" i="12"/>
  <c r="B2033" i="12"/>
  <c r="D2031" i="12"/>
  <c r="E2031" i="12"/>
  <c r="F2031" i="12"/>
  <c r="C2033" i="12" l="1"/>
  <c r="H2033" i="12"/>
  <c r="B2034" i="12"/>
  <c r="D2032" i="12"/>
  <c r="E2032" i="12"/>
  <c r="F2032" i="12"/>
  <c r="C2034" i="12" l="1"/>
  <c r="H2034" i="12"/>
  <c r="B2035" i="12"/>
  <c r="D2033" i="12"/>
  <c r="E2033" i="12"/>
  <c r="F2033" i="12"/>
  <c r="C2035" i="12" l="1"/>
  <c r="H2035" i="12"/>
  <c r="B2036" i="12"/>
  <c r="D2034" i="12"/>
  <c r="E2034" i="12"/>
  <c r="F2034" i="12"/>
  <c r="C2036" i="12" l="1"/>
  <c r="H2036" i="12"/>
  <c r="B2037" i="12"/>
  <c r="D2035" i="12"/>
  <c r="E2035" i="12"/>
  <c r="F2035" i="12"/>
  <c r="C2037" i="12" l="1"/>
  <c r="H2037" i="12"/>
  <c r="B2038" i="12"/>
  <c r="D2036" i="12"/>
  <c r="E2036" i="12"/>
  <c r="F2036" i="12"/>
  <c r="C2038" i="12" l="1"/>
  <c r="H2038" i="12"/>
  <c r="B2039" i="12"/>
  <c r="D2037" i="12"/>
  <c r="E2037" i="12"/>
  <c r="F2037" i="12"/>
  <c r="C2039" i="12" l="1"/>
  <c r="H2039" i="12"/>
  <c r="B2040" i="12"/>
  <c r="D2038" i="12"/>
  <c r="E2038" i="12"/>
  <c r="F2038" i="12"/>
  <c r="C2040" i="12" l="1"/>
  <c r="H2040" i="12"/>
  <c r="B2041" i="12"/>
  <c r="D2039" i="12"/>
  <c r="E2039" i="12"/>
  <c r="F2039" i="12"/>
  <c r="C2041" i="12" l="1"/>
  <c r="H2041" i="12"/>
  <c r="B2042" i="12"/>
  <c r="D2040" i="12"/>
  <c r="E2040" i="12"/>
  <c r="F2040" i="12"/>
  <c r="C2042" i="12" l="1"/>
  <c r="H2042" i="12"/>
  <c r="B2043" i="12"/>
  <c r="D2041" i="12"/>
  <c r="E2041" i="12"/>
  <c r="F2041" i="12"/>
  <c r="C2043" i="12" l="1"/>
  <c r="H2043" i="12"/>
  <c r="B2044" i="12"/>
  <c r="D2042" i="12"/>
  <c r="E2042" i="12"/>
  <c r="F2042" i="12"/>
  <c r="C2044" i="12" l="1"/>
  <c r="H2044" i="12"/>
  <c r="B2045" i="12"/>
  <c r="D2043" i="12"/>
  <c r="E2043" i="12"/>
  <c r="F2043" i="12"/>
  <c r="C2045" i="12" l="1"/>
  <c r="H2045" i="12"/>
  <c r="B2046" i="12"/>
  <c r="D2044" i="12"/>
  <c r="E2044" i="12"/>
  <c r="F2044" i="12"/>
  <c r="C2046" i="12" l="1"/>
  <c r="H2046" i="12"/>
  <c r="B2047" i="12"/>
  <c r="D2045" i="12"/>
  <c r="E2045" i="12"/>
  <c r="F2045" i="12"/>
  <c r="C2047" i="12" l="1"/>
  <c r="H2047" i="12"/>
  <c r="B2048" i="12"/>
  <c r="D2046" i="12"/>
  <c r="E2046" i="12"/>
  <c r="F2046" i="12"/>
  <c r="C2048" i="12" l="1"/>
  <c r="H2048" i="12"/>
  <c r="B2049" i="12"/>
  <c r="D2047" i="12"/>
  <c r="E2047" i="12"/>
  <c r="F2047" i="12"/>
  <c r="C2049" i="12" l="1"/>
  <c r="H2049" i="12"/>
  <c r="B2050" i="12"/>
  <c r="D2048" i="12"/>
  <c r="E2048" i="12"/>
  <c r="F2048" i="12"/>
  <c r="C2050" i="12" l="1"/>
  <c r="H2050" i="12"/>
  <c r="B2051" i="12"/>
  <c r="D2049" i="12"/>
  <c r="E2049" i="12"/>
  <c r="F2049" i="12"/>
  <c r="C2051" i="12" l="1"/>
  <c r="H2051" i="12"/>
  <c r="B2052" i="12"/>
  <c r="D2050" i="12"/>
  <c r="E2050" i="12"/>
  <c r="F2050" i="12"/>
  <c r="C2052" i="12" l="1"/>
  <c r="H2052" i="12"/>
  <c r="B2053" i="12"/>
  <c r="D2051" i="12"/>
  <c r="E2051" i="12"/>
  <c r="F2051" i="12"/>
  <c r="C2053" i="12" l="1"/>
  <c r="H2053" i="12"/>
  <c r="B2054" i="12"/>
  <c r="D2052" i="12"/>
  <c r="E2052" i="12"/>
  <c r="F2052" i="12"/>
  <c r="C2054" i="12" l="1"/>
  <c r="H2054" i="12"/>
  <c r="B2055" i="12"/>
  <c r="D2053" i="12"/>
  <c r="E2053" i="12"/>
  <c r="F2053" i="12"/>
  <c r="C2055" i="12" l="1"/>
  <c r="H2055" i="12"/>
  <c r="B2056" i="12"/>
  <c r="D2054" i="12"/>
  <c r="E2054" i="12"/>
  <c r="F2054" i="12"/>
  <c r="C2056" i="12" l="1"/>
  <c r="H2056" i="12"/>
  <c r="B2057" i="12"/>
  <c r="D2055" i="12"/>
  <c r="E2055" i="12"/>
  <c r="F2055" i="12"/>
  <c r="C2057" i="12" l="1"/>
  <c r="H2057" i="12"/>
  <c r="B2058" i="12"/>
  <c r="D2056" i="12"/>
  <c r="E2056" i="12"/>
  <c r="F2056" i="12"/>
  <c r="C2058" i="12" l="1"/>
  <c r="H2058" i="12"/>
  <c r="B2059" i="12"/>
  <c r="D2057" i="12"/>
  <c r="E2057" i="12"/>
  <c r="F2057" i="12"/>
  <c r="C2059" i="12" l="1"/>
  <c r="H2059" i="12"/>
  <c r="B2060" i="12"/>
  <c r="D2058" i="12"/>
  <c r="E2058" i="12"/>
  <c r="F2058" i="12"/>
  <c r="C2060" i="12" l="1"/>
  <c r="H2060" i="12"/>
  <c r="B2061" i="12"/>
  <c r="D2059" i="12"/>
  <c r="E2059" i="12"/>
  <c r="F2059" i="12"/>
  <c r="C2061" i="12" l="1"/>
  <c r="H2061" i="12"/>
  <c r="B2062" i="12"/>
  <c r="D2060" i="12"/>
  <c r="E2060" i="12"/>
  <c r="F2060" i="12"/>
  <c r="C2062" i="12" l="1"/>
  <c r="H2062" i="12"/>
  <c r="B2063" i="12"/>
  <c r="D2061" i="12"/>
  <c r="E2061" i="12"/>
  <c r="F2061" i="12"/>
  <c r="C2063" i="12" l="1"/>
  <c r="H2063" i="12"/>
  <c r="B2064" i="12"/>
  <c r="D2062" i="12"/>
  <c r="E2062" i="12"/>
  <c r="F2062" i="12"/>
  <c r="C2064" i="12" l="1"/>
  <c r="H2064" i="12"/>
  <c r="B2065" i="12"/>
  <c r="D2063" i="12"/>
  <c r="E2063" i="12"/>
  <c r="F2063" i="12"/>
  <c r="C2065" i="12" l="1"/>
  <c r="H2065" i="12"/>
  <c r="B2066" i="12"/>
  <c r="D2064" i="12"/>
  <c r="E2064" i="12"/>
  <c r="F2064" i="12"/>
  <c r="C2066" i="12" l="1"/>
  <c r="H2066" i="12"/>
  <c r="B2067" i="12"/>
  <c r="D2065" i="12"/>
  <c r="E2065" i="12"/>
  <c r="F2065" i="12"/>
  <c r="C2067" i="12" l="1"/>
  <c r="H2067" i="12"/>
  <c r="B2068" i="12"/>
  <c r="D2066" i="12"/>
  <c r="E2066" i="12"/>
  <c r="F2066" i="12"/>
  <c r="C2068" i="12" l="1"/>
  <c r="H2068" i="12"/>
  <c r="B2069" i="12"/>
  <c r="D2067" i="12"/>
  <c r="E2067" i="12"/>
  <c r="F2067" i="12"/>
  <c r="C2069" i="12" l="1"/>
  <c r="H2069" i="12"/>
  <c r="B2070" i="12"/>
  <c r="D2068" i="12"/>
  <c r="E2068" i="12"/>
  <c r="F2068" i="12"/>
  <c r="C2070" i="12" l="1"/>
  <c r="H2070" i="12"/>
  <c r="B2071" i="12"/>
  <c r="D2069" i="12"/>
  <c r="E2069" i="12"/>
  <c r="F2069" i="12"/>
  <c r="C2071" i="12" l="1"/>
  <c r="H2071" i="12"/>
  <c r="B2072" i="12"/>
  <c r="D2070" i="12"/>
  <c r="E2070" i="12"/>
  <c r="F2070" i="12"/>
  <c r="C2072" i="12" l="1"/>
  <c r="H2072" i="12"/>
  <c r="B2073" i="12"/>
  <c r="D2071" i="12"/>
  <c r="E2071" i="12"/>
  <c r="F2071" i="12"/>
  <c r="C2073" i="12" l="1"/>
  <c r="H2073" i="12"/>
  <c r="B2074" i="12"/>
  <c r="D2072" i="12"/>
  <c r="E2072" i="12"/>
  <c r="F2072" i="12"/>
  <c r="C2074" i="12" l="1"/>
  <c r="H2074" i="12"/>
  <c r="B2075" i="12"/>
  <c r="D2073" i="12"/>
  <c r="E2073" i="12"/>
  <c r="F2073" i="12"/>
  <c r="C2075" i="12" l="1"/>
  <c r="H2075" i="12"/>
  <c r="B2076" i="12"/>
  <c r="D2074" i="12"/>
  <c r="E2074" i="12"/>
  <c r="F2074" i="12"/>
  <c r="C2076" i="12" l="1"/>
  <c r="H2076" i="12"/>
  <c r="B2077" i="12"/>
  <c r="D2075" i="12"/>
  <c r="E2075" i="12"/>
  <c r="F2075" i="12"/>
  <c r="C2077" i="12" l="1"/>
  <c r="H2077" i="12"/>
  <c r="B2078" i="12"/>
  <c r="D2076" i="12"/>
  <c r="E2076" i="12"/>
  <c r="F2076" i="12"/>
  <c r="C2078" i="12" l="1"/>
  <c r="H2078" i="12"/>
  <c r="B2079" i="12"/>
  <c r="D2077" i="12"/>
  <c r="E2077" i="12"/>
  <c r="F2077" i="12"/>
  <c r="C2079" i="12" l="1"/>
  <c r="H2079" i="12"/>
  <c r="B2080" i="12"/>
  <c r="D2078" i="12"/>
  <c r="E2078" i="12"/>
  <c r="F2078" i="12"/>
  <c r="C2080" i="12" l="1"/>
  <c r="H2080" i="12"/>
  <c r="B2081" i="12"/>
  <c r="D2079" i="12"/>
  <c r="E2079" i="12"/>
  <c r="F2079" i="12"/>
  <c r="C2081" i="12" l="1"/>
  <c r="H2081" i="12"/>
  <c r="B2082" i="12"/>
  <c r="D2080" i="12"/>
  <c r="E2080" i="12"/>
  <c r="F2080" i="12"/>
  <c r="C2082" i="12" l="1"/>
  <c r="H2082" i="12"/>
  <c r="B2083" i="12"/>
  <c r="D2081" i="12"/>
  <c r="E2081" i="12"/>
  <c r="F2081" i="12"/>
  <c r="C2083" i="12" l="1"/>
  <c r="H2083" i="12"/>
  <c r="B2084" i="12"/>
  <c r="D2082" i="12"/>
  <c r="E2082" i="12"/>
  <c r="F2082" i="12"/>
  <c r="C2084" i="12" l="1"/>
  <c r="H2084" i="12"/>
  <c r="B2085" i="12"/>
  <c r="D2083" i="12"/>
  <c r="E2083" i="12"/>
  <c r="F2083" i="12"/>
  <c r="C2085" i="12" l="1"/>
  <c r="H2085" i="12"/>
  <c r="B2086" i="12"/>
  <c r="D2084" i="12"/>
  <c r="E2084" i="12"/>
  <c r="F2084" i="12"/>
  <c r="C2086" i="12" l="1"/>
  <c r="H2086" i="12"/>
  <c r="B2087" i="12"/>
  <c r="D2085" i="12"/>
  <c r="E2085" i="12"/>
  <c r="F2085" i="12"/>
  <c r="C2087" i="12" l="1"/>
  <c r="H2087" i="12"/>
  <c r="B2088" i="12"/>
  <c r="D2086" i="12"/>
  <c r="E2086" i="12"/>
  <c r="F2086" i="12"/>
  <c r="C2088" i="12" l="1"/>
  <c r="H2088" i="12"/>
  <c r="B2089" i="12"/>
  <c r="D2087" i="12"/>
  <c r="E2087" i="12"/>
  <c r="F2087" i="12"/>
  <c r="C2089" i="12" l="1"/>
  <c r="H2089" i="12"/>
  <c r="B2090" i="12"/>
  <c r="D2088" i="12"/>
  <c r="E2088" i="12"/>
  <c r="F2088" i="12"/>
  <c r="C2090" i="12" l="1"/>
  <c r="H2090" i="12"/>
  <c r="B2091" i="12"/>
  <c r="D2089" i="12"/>
  <c r="E2089" i="12"/>
  <c r="F2089" i="12"/>
  <c r="C2091" i="12" l="1"/>
  <c r="H2091" i="12"/>
  <c r="B2092" i="12"/>
  <c r="D2090" i="12"/>
  <c r="E2090" i="12"/>
  <c r="F2090" i="12"/>
  <c r="C2092" i="12" l="1"/>
  <c r="H2092" i="12"/>
  <c r="B2093" i="12"/>
  <c r="D2091" i="12"/>
  <c r="E2091" i="12"/>
  <c r="F2091" i="12"/>
  <c r="C2093" i="12" l="1"/>
  <c r="H2093" i="12"/>
  <c r="B2094" i="12"/>
  <c r="D2092" i="12"/>
  <c r="E2092" i="12"/>
  <c r="F2092" i="12"/>
  <c r="C2094" i="12" l="1"/>
  <c r="H2094" i="12"/>
  <c r="B2095" i="12"/>
  <c r="D2093" i="12"/>
  <c r="E2093" i="12"/>
  <c r="F2093" i="12"/>
  <c r="C2095" i="12" l="1"/>
  <c r="H2095" i="12"/>
  <c r="B2096" i="12"/>
  <c r="D2094" i="12"/>
  <c r="E2094" i="12"/>
  <c r="F2094" i="12"/>
  <c r="C2096" i="12" l="1"/>
  <c r="H2096" i="12"/>
  <c r="H8" i="12"/>
  <c r="D2095" i="12"/>
  <c r="E2095" i="12"/>
  <c r="F2095" i="12"/>
  <c r="D2096" i="12" l="1"/>
  <c r="H12" i="12" s="1"/>
  <c r="E2096" i="12"/>
  <c r="F2096" i="12"/>
  <c r="H9" i="12" s="1"/>
  <c r="H10" i="12" l="1"/>
  <c r="H11" i="12"/>
</calcChain>
</file>

<file path=xl/sharedStrings.xml><?xml version="1.0" encoding="utf-8"?>
<sst xmlns="http://schemas.openxmlformats.org/spreadsheetml/2006/main" count="368" uniqueCount="270">
  <si>
    <t>Input</t>
  </si>
  <si>
    <t>Scenario Summary</t>
  </si>
  <si>
    <t>volumes</t>
  </si>
  <si>
    <t>Raw Material</t>
  </si>
  <si>
    <t>Raw Material Prices</t>
  </si>
  <si>
    <t>General Input</t>
  </si>
  <si>
    <t>Working capital</t>
  </si>
  <si>
    <t>Days payable (COGS)</t>
  </si>
  <si>
    <t>Days receivable</t>
  </si>
  <si>
    <t>Days inventory</t>
  </si>
  <si>
    <t>Manpower Count</t>
  </si>
  <si>
    <t>Manpower Cost</t>
  </si>
  <si>
    <t>G&amp;A</t>
  </si>
  <si>
    <t>COGS</t>
  </si>
  <si>
    <t>CAPEX</t>
  </si>
  <si>
    <t>Financing</t>
  </si>
  <si>
    <t>Entrepreneur Contribution</t>
  </si>
  <si>
    <t>Others</t>
  </si>
  <si>
    <t>Other Assumptions</t>
  </si>
  <si>
    <t>Annual Increase in Salaries &amp; Benefits</t>
  </si>
  <si>
    <t>Depreciation Period (Years)</t>
  </si>
  <si>
    <t>Zakat</t>
  </si>
  <si>
    <t>Inflation</t>
  </si>
  <si>
    <t>Scenario assumptions</t>
  </si>
  <si>
    <t>Raw Material Prices (in SAR)</t>
  </si>
  <si>
    <t>Raw Material  (in units)</t>
  </si>
  <si>
    <t>Base Comp.</t>
  </si>
  <si>
    <t>Benefits</t>
  </si>
  <si>
    <t>Total Comp</t>
  </si>
  <si>
    <t>Fixed Annual Exp</t>
  </si>
  <si>
    <t>Variable Annual Exp</t>
  </si>
  <si>
    <t>Sources</t>
  </si>
  <si>
    <t>Y to Y</t>
  </si>
  <si>
    <t>Start Year</t>
  </si>
  <si>
    <t>Revenues</t>
  </si>
  <si>
    <t>Total sales revenues</t>
  </si>
  <si>
    <t>in  SAR</t>
  </si>
  <si>
    <t>Manpower - Count &amp; Compensation</t>
  </si>
  <si>
    <t>Count</t>
  </si>
  <si>
    <t>Compensation</t>
  </si>
  <si>
    <t>Total Compensation</t>
  </si>
  <si>
    <t>Total Count</t>
  </si>
  <si>
    <t>Annual operating expenses assumptions (in SAR)</t>
  </si>
  <si>
    <t>Opex</t>
  </si>
  <si>
    <t>Total G&amp;A</t>
  </si>
  <si>
    <t>Total S&amp;M</t>
  </si>
  <si>
    <t>Total COGS</t>
  </si>
  <si>
    <t>Total OPEX</t>
  </si>
  <si>
    <t xml:space="preserve">G &amp; A </t>
  </si>
  <si>
    <t>Capex &amp; Depreciation</t>
  </si>
  <si>
    <t>Assets</t>
  </si>
  <si>
    <t>Net addition to gross assets</t>
  </si>
  <si>
    <t>Gross Assets</t>
  </si>
  <si>
    <t>Beginning of Yr Undepreciated Assets</t>
  </si>
  <si>
    <t>Depreciation</t>
  </si>
  <si>
    <t>End of Yr Undepreciated Assets</t>
  </si>
  <si>
    <t>Capital Expenditures ( SAR)</t>
  </si>
  <si>
    <t>Working Capital</t>
  </si>
  <si>
    <t>Accounts payable G&amp;A</t>
  </si>
  <si>
    <t>Accounts payable S&amp;M</t>
  </si>
  <si>
    <t>Accounts payable COGS</t>
  </si>
  <si>
    <t>Total accounts payable</t>
  </si>
  <si>
    <t>Total accounts receivable</t>
  </si>
  <si>
    <t>Change in Working Capital</t>
  </si>
  <si>
    <t>Working Capital (% Revenues)</t>
  </si>
  <si>
    <t>Number of days in a year</t>
  </si>
  <si>
    <t>Total inventory</t>
  </si>
  <si>
    <t>Financial Statements</t>
  </si>
  <si>
    <t>Income Statement (SAR)</t>
  </si>
  <si>
    <t>Sales revenues</t>
  </si>
  <si>
    <t>Net sales revenues</t>
  </si>
  <si>
    <t>Gross Profit</t>
  </si>
  <si>
    <t>Gross margin</t>
  </si>
  <si>
    <t>EBITDA</t>
  </si>
  <si>
    <t>EBITDA margin</t>
  </si>
  <si>
    <t>Fixed assets depreciation</t>
  </si>
  <si>
    <t>Total depreciation expenses</t>
  </si>
  <si>
    <t>EBIT</t>
  </si>
  <si>
    <t>EBIT margin</t>
  </si>
  <si>
    <t>Zakah</t>
  </si>
  <si>
    <t>Dividends</t>
  </si>
  <si>
    <t>Net income</t>
  </si>
  <si>
    <t>Net margin</t>
  </si>
  <si>
    <t>Cash flow statement (SAR)</t>
  </si>
  <si>
    <t>Cash Flow from operations</t>
  </si>
  <si>
    <t>Change in Net Working Capital</t>
  </si>
  <si>
    <t>Total cash flow from operations</t>
  </si>
  <si>
    <t>Cash Flow from investing</t>
  </si>
  <si>
    <t>Capex/maintenance capex</t>
  </si>
  <si>
    <t>Total cash flow from investment</t>
  </si>
  <si>
    <t>Total cash from from financing</t>
  </si>
  <si>
    <t>Total cash flow from financing</t>
  </si>
  <si>
    <t>Net cash flow</t>
  </si>
  <si>
    <t>Cash position</t>
  </si>
  <si>
    <t>Beginning balance</t>
  </si>
  <si>
    <t>Ending balance</t>
  </si>
  <si>
    <t>Balance Sheet (SAR)</t>
  </si>
  <si>
    <t>Fixed Assets</t>
  </si>
  <si>
    <t>Current assets</t>
  </si>
  <si>
    <t>Cash</t>
  </si>
  <si>
    <t>Payables</t>
  </si>
  <si>
    <t>Receivables</t>
  </si>
  <si>
    <t>Liabilities</t>
  </si>
  <si>
    <t>Current liabilities</t>
  </si>
  <si>
    <t>Long term liabilities</t>
  </si>
  <si>
    <t>Overdraft</t>
  </si>
  <si>
    <t>Senior debt</t>
  </si>
  <si>
    <t>Subordinated debt</t>
  </si>
  <si>
    <t>Equity</t>
  </si>
  <si>
    <t>Shareholders' contribution</t>
  </si>
  <si>
    <t>Retained earnings</t>
  </si>
  <si>
    <t>Balance sheet check</t>
  </si>
  <si>
    <t>Profit and loss check</t>
  </si>
  <si>
    <t>Cash flow check</t>
  </si>
  <si>
    <t>Title:</t>
  </si>
  <si>
    <t>Due Diligence Financial Model Template</t>
  </si>
  <si>
    <t xml:space="preserve"> </t>
  </si>
  <si>
    <t>Filename:</t>
  </si>
  <si>
    <t>Created by:</t>
  </si>
  <si>
    <t>Wa'ed Team</t>
  </si>
  <si>
    <t>Date created:</t>
  </si>
  <si>
    <t>Last modified:</t>
  </si>
  <si>
    <t>Sheet</t>
  </si>
  <si>
    <t>Explanation</t>
  </si>
  <si>
    <t>Output</t>
  </si>
  <si>
    <t>X</t>
  </si>
  <si>
    <t>Manpower</t>
  </si>
  <si>
    <t>CAPEX &amp; Dep</t>
  </si>
  <si>
    <t>CAPEX and Depreciation Forecasts</t>
  </si>
  <si>
    <t>Working Capital Forecasts</t>
  </si>
  <si>
    <t>Color coding</t>
  </si>
  <si>
    <t>Calculations</t>
  </si>
  <si>
    <t>Main input / assumptions driving the financial model</t>
  </si>
  <si>
    <t>Costs</t>
  </si>
  <si>
    <t>Costs forecasts</t>
  </si>
  <si>
    <t>Consolidated financial statements</t>
  </si>
  <si>
    <t>Calculation</t>
  </si>
  <si>
    <t>Headcount increase (YoY)</t>
  </si>
  <si>
    <t>Avg yearly wage</t>
  </si>
  <si>
    <t>Management fee</t>
  </si>
  <si>
    <t>Input cell</t>
  </si>
  <si>
    <t>Calculation cell</t>
  </si>
  <si>
    <t>Inventory</t>
  </si>
  <si>
    <t>Yearly Comp (K SAR)</t>
  </si>
  <si>
    <t>Furniture:</t>
  </si>
  <si>
    <t>1 Director Office</t>
  </si>
  <si>
    <t>1 Receptionist Desk</t>
  </si>
  <si>
    <t>3 Administrator Desks</t>
  </si>
  <si>
    <t>4 Nurse Desks and Chairs</t>
  </si>
  <si>
    <t>Call Center for 6 Staff</t>
  </si>
  <si>
    <t>Computer (20  No.)</t>
  </si>
  <si>
    <t>Total</t>
  </si>
  <si>
    <t>Medical Equipment</t>
  </si>
  <si>
    <t>License Fees</t>
  </si>
  <si>
    <t>Signboard and Printing</t>
  </si>
  <si>
    <t>Communication Phone</t>
  </si>
  <si>
    <t>Recruitment Cost</t>
  </si>
  <si>
    <t>Nurses</t>
  </si>
  <si>
    <t>Receptionist</t>
  </si>
  <si>
    <t>Call Center Staff</t>
  </si>
  <si>
    <t>Attendants</t>
  </si>
  <si>
    <t>Housekeeping</t>
  </si>
  <si>
    <t>Administrative Staff</t>
  </si>
  <si>
    <t>Office Rent</t>
  </si>
  <si>
    <t>Staff Accommodation Rent</t>
  </si>
  <si>
    <t>Staff Accommodation Utilities</t>
  </si>
  <si>
    <t>Expenses on Office Utilities</t>
  </si>
  <si>
    <t>Expenses on office utilities</t>
  </si>
  <si>
    <t>G&amp;A Salaries</t>
  </si>
  <si>
    <t>Vechile Running &amp; Maintenance Staff</t>
  </si>
  <si>
    <t>Drivers</t>
  </si>
  <si>
    <t>Assistants</t>
  </si>
  <si>
    <t>General &amp; Administrative Staff</t>
  </si>
  <si>
    <t>Direct Staff</t>
  </si>
  <si>
    <t>Junior Doctors</t>
  </si>
  <si>
    <t>Consultants</t>
  </si>
  <si>
    <t>Vehicle Running &amp; Maintenance</t>
  </si>
  <si>
    <t>Car Petrol Expenses</t>
  </si>
  <si>
    <t>Vechile Running Staff Salaries</t>
  </si>
  <si>
    <t>Direct Staff Salaries</t>
  </si>
  <si>
    <t>Car Repairs &amp; Maintenance</t>
  </si>
  <si>
    <t>General  &amp; Administrative Expenses</t>
  </si>
  <si>
    <t>Cost of material &amp; medicines</t>
  </si>
  <si>
    <t>Car</t>
  </si>
  <si>
    <t>No.of Months</t>
  </si>
  <si>
    <t>Expenses per month</t>
  </si>
  <si>
    <t>Total Amount</t>
  </si>
  <si>
    <t>Car Repair &amp; Maintenance</t>
  </si>
  <si>
    <t>Salaries</t>
  </si>
  <si>
    <t>Total Project Cost</t>
  </si>
  <si>
    <t>Car financing</t>
  </si>
  <si>
    <t>Interest</t>
  </si>
  <si>
    <t>Year 5</t>
  </si>
  <si>
    <t>Year 4</t>
  </si>
  <si>
    <t>Year 3</t>
  </si>
  <si>
    <t>Year 2</t>
  </si>
  <si>
    <t>Year 1</t>
  </si>
  <si>
    <t>Number of Instalments in a Year</t>
  </si>
  <si>
    <t>Summary of Principal  Outstanding</t>
  </si>
  <si>
    <t>Balance</t>
  </si>
  <si>
    <t>Extra Payments</t>
  </si>
  <si>
    <t>Principal</t>
  </si>
  <si>
    <t>Payment</t>
  </si>
  <si>
    <t>Payment
Date</t>
  </si>
  <si>
    <t>Payment No.</t>
  </si>
  <si>
    <t>Summary of Principal  Repayments</t>
  </si>
  <si>
    <t>Total Payment</t>
  </si>
  <si>
    <t>Total Extra Payments</t>
  </si>
  <si>
    <t>Total Interest</t>
  </si>
  <si>
    <t>Start Date</t>
  </si>
  <si>
    <t>Total Interest Paid</t>
  </si>
  <si>
    <t>Number of Payments Per Year</t>
  </si>
  <si>
    <t>Actual Number of Payments</t>
  </si>
  <si>
    <t>Loan Period in Years</t>
  </si>
  <si>
    <t>Number of Payments</t>
  </si>
  <si>
    <t>Annual Interest Rate</t>
  </si>
  <si>
    <t>Payment (per period)</t>
  </si>
  <si>
    <t>Loan Amount</t>
  </si>
  <si>
    <t>Summary of Interest Payments</t>
  </si>
  <si>
    <t>Summary</t>
  </si>
  <si>
    <t>Loan Details</t>
  </si>
  <si>
    <t>LOAN CALCULATION</t>
  </si>
  <si>
    <t>Interest Rate on Loan</t>
  </si>
  <si>
    <t>Repayment term in years</t>
  </si>
  <si>
    <t>Interest on car financing</t>
  </si>
  <si>
    <t>Asset purchased in year 1</t>
  </si>
  <si>
    <t>Asset purchased in year 2</t>
  </si>
  <si>
    <t>Asset purchased in year 3</t>
  </si>
  <si>
    <t>Asset purchased in year 4</t>
  </si>
  <si>
    <t>Asset purchased in year 5</t>
  </si>
  <si>
    <t>Asset purchased in year 6</t>
  </si>
  <si>
    <t>Life of Assets</t>
  </si>
  <si>
    <t>Total Depreciation</t>
  </si>
  <si>
    <t>Diabetic Patients</t>
  </si>
  <si>
    <t>Physiotherapy Patients</t>
  </si>
  <si>
    <t>Rehabiliation Patients</t>
  </si>
  <si>
    <t>Number of Patients</t>
  </si>
  <si>
    <t>Rehabilitation Patients</t>
  </si>
  <si>
    <t>No. of Patients</t>
  </si>
  <si>
    <t>Cost of Services</t>
  </si>
  <si>
    <t>Other Operating Expenses</t>
  </si>
  <si>
    <t>Vehicle Running &amp; Maintenance Expenses</t>
  </si>
  <si>
    <t>G&amp;A &amp; Vechile Expenses</t>
  </si>
  <si>
    <t>Rehabilitation Patients (No. of visits)</t>
  </si>
  <si>
    <t>Rehabiliation Patients (per visit fees)</t>
  </si>
  <si>
    <t>Days payable (General &amp; Administrative)</t>
  </si>
  <si>
    <t>Days payable (Vehicle Running &amp; Maintenance)</t>
  </si>
  <si>
    <t>Management fees (per annum)</t>
  </si>
  <si>
    <t>Net Income</t>
  </si>
  <si>
    <t>Operting Cash Flows</t>
  </si>
  <si>
    <t>Cash Balance</t>
  </si>
  <si>
    <t>Net Worth</t>
  </si>
  <si>
    <t xml:space="preserve">Total Capex </t>
  </si>
  <si>
    <t>Initial Project Expenses:</t>
  </si>
  <si>
    <t>License fees</t>
  </si>
  <si>
    <t>Singboard and Printing</t>
  </si>
  <si>
    <t>Initial Project Expenses (SAR)</t>
  </si>
  <si>
    <t>Marketing Expenses</t>
  </si>
  <si>
    <t>Recuritment Cost</t>
  </si>
  <si>
    <t>Charts</t>
  </si>
  <si>
    <t>Car financing principal repayment</t>
  </si>
  <si>
    <t>INITIAL PROJECT EXPENSES</t>
  </si>
  <si>
    <t>CASH FOR 3 MONTHS OPERATION</t>
  </si>
  <si>
    <t>Car Instalment</t>
  </si>
  <si>
    <t>Total Initial Project Expenses</t>
  </si>
  <si>
    <t>Chart of Revenues, Cash Flows, Net Income, Cash Balance and Net Worth</t>
  </si>
  <si>
    <t>Electricity, Water, Telephone, Insurance etc</t>
  </si>
  <si>
    <t>Cost of Service (in SAR)</t>
  </si>
  <si>
    <t>G&amp;A Expenses</t>
  </si>
  <si>
    <t>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</si>
</sst>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_(* #,##0_);_(* \(#,##0\);_(* &quot;-&quot;??_);_(@_)"/>
    <numFmt numFmtId="165" formatCode="mmm\ yyyy"/>
    <numFmt numFmtId="166" formatCode="_-* #,##0.00_-;_-* #,##0.00\-;_-* &quot;-&quot;??_-;_-@_-"/>
    <numFmt numFmtId="167" formatCode="#,##0.0"/>
    <numFmt numFmtId="168" formatCode="0.0%"/>
    <numFmt numFmtId="169" formatCode="0.000%"/>
    <numFmt numFmtId="170" formatCode="[$-409]mmmm\ d\,\ yyyy;@"/>
    <numFmt numFmtId="171" formatCode="_-[$$-409]* #,##0.00_ ;_-[$$-409]* \-#,##0.00\ ;_-[$$-409]* &quot;-&quot;??_ ;_-@_ "/>
    <numFmt numFmtId="172" formatCode="[$-409]d\-mmm\-yyyy;@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8"/>
      <name val="MetaNormalLF-Roman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color rgb="FF0000FF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sz val="2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0"/>
      <color rgb="FF3366FF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harter BT"/>
      <family val="1"/>
    </font>
    <font>
      <sz val="10"/>
      <name val="Arial"/>
      <family val="2"/>
      <charset val="204"/>
    </font>
    <font>
      <sz val="10"/>
      <name val="Tahoma"/>
      <family val="2"/>
      <charset val="204"/>
    </font>
    <font>
      <sz val="10"/>
      <color indexed="12"/>
      <name val="Tahoma"/>
      <family val="2"/>
      <charset val="204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mbria"/>
      <family val="1"/>
      <scheme val="major"/>
    </font>
    <font>
      <b/>
      <sz val="11"/>
      <color rgb="FFFF0000"/>
      <name val="Calibri"/>
      <family val="2"/>
      <scheme val="minor"/>
    </font>
    <font>
      <b/>
      <sz val="11"/>
      <name val="Cambria"/>
      <family val="1"/>
      <scheme val="maj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1876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9"/>
      </right>
      <top/>
      <bottom style="thin">
        <color indexed="64"/>
      </bottom>
      <diagonal/>
    </border>
    <border>
      <left style="thick">
        <color indexed="9"/>
      </left>
      <right style="thick">
        <color indexed="9"/>
      </right>
      <top/>
      <bottom style="thin">
        <color indexed="64"/>
      </bottom>
      <diagonal/>
    </border>
    <border>
      <left style="thick">
        <color indexed="9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9"/>
      </left>
      <right style="thin">
        <color indexed="49"/>
      </right>
      <top/>
      <bottom style="thin">
        <color indexed="49"/>
      </bottom>
      <diagonal/>
    </border>
    <border>
      <left style="thin">
        <color indexed="49"/>
      </left>
      <right/>
      <top/>
      <bottom style="thin">
        <color indexed="49"/>
      </bottom>
      <diagonal/>
    </border>
    <border>
      <left style="thin">
        <color indexed="49"/>
      </left>
      <right style="thin">
        <color indexed="49"/>
      </right>
      <top/>
      <bottom/>
      <diagonal/>
    </border>
    <border>
      <left style="thin">
        <color indexed="49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49"/>
      </right>
      <top/>
      <bottom style="thin">
        <color indexed="49"/>
      </bottom>
      <diagonal/>
    </border>
    <border>
      <left/>
      <right/>
      <top/>
      <bottom style="thin">
        <color indexed="49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165" fontId="9" fillId="2" borderId="0"/>
    <xf numFmtId="0" fontId="2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24" fillId="0" borderId="0" applyFont="0" applyFill="0" applyBorder="0" applyAlignment="0" applyProtection="0"/>
  </cellStyleXfs>
  <cellXfs count="429">
    <xf numFmtId="0" fontId="0" fillId="0" borderId="0" xfId="0"/>
    <xf numFmtId="0" fontId="5" fillId="7" borderId="22" xfId="11" applyFont="1" applyFill="1" applyBorder="1" applyAlignment="1">
      <alignment vertical="center"/>
    </xf>
    <xf numFmtId="0" fontId="3" fillId="4" borderId="6" xfId="11" applyFont="1" applyFill="1" applyBorder="1" applyAlignment="1">
      <alignment horizontal="center"/>
    </xf>
    <xf numFmtId="0" fontId="5" fillId="3" borderId="6" xfId="11" applyFont="1" applyFill="1" applyBorder="1" applyAlignment="1">
      <alignment vertical="center"/>
    </xf>
    <xf numFmtId="0" fontId="3" fillId="8" borderId="0" xfId="11" applyFont="1" applyFill="1" applyBorder="1"/>
    <xf numFmtId="0" fontId="1" fillId="5" borderId="0" xfId="11" applyFont="1" applyFill="1"/>
    <xf numFmtId="0" fontId="3" fillId="4" borderId="36" xfId="11" applyFont="1" applyFill="1" applyBorder="1" applyAlignment="1">
      <alignment horizontal="center"/>
    </xf>
    <xf numFmtId="0" fontId="3" fillId="0" borderId="0" xfId="26" applyFont="1"/>
    <xf numFmtId="3" fontId="1" fillId="2" borderId="3" xfId="2" applyNumberFormat="1" applyFont="1" applyFill="1" applyBorder="1" applyAlignment="1">
      <alignment horizontal="center"/>
    </xf>
    <xf numFmtId="1" fontId="6" fillId="3" borderId="2" xfId="11" applyNumberFormat="1" applyFont="1" applyFill="1" applyBorder="1" applyAlignment="1">
      <alignment horizontal="center"/>
    </xf>
    <xf numFmtId="0" fontId="5" fillId="7" borderId="8" xfId="11" applyFont="1" applyFill="1" applyBorder="1" applyAlignment="1">
      <alignment vertical="center"/>
    </xf>
    <xf numFmtId="1" fontId="6" fillId="3" borderId="29" xfId="11" applyNumberFormat="1" applyFont="1" applyFill="1" applyBorder="1" applyAlignment="1">
      <alignment horizontal="center"/>
    </xf>
    <xf numFmtId="0" fontId="5" fillId="3" borderId="21" xfId="11" applyFont="1" applyFill="1" applyBorder="1" applyAlignment="1">
      <alignment vertical="center"/>
    </xf>
    <xf numFmtId="0" fontId="3" fillId="4" borderId="21" xfId="11" applyFont="1" applyFill="1" applyBorder="1" applyAlignment="1">
      <alignment horizontal="center" vertical="center" wrapText="1"/>
    </xf>
    <xf numFmtId="0" fontId="5" fillId="7" borderId="40" xfId="0" applyFont="1" applyFill="1" applyBorder="1" applyAlignment="1">
      <alignment vertical="center"/>
    </xf>
    <xf numFmtId="0" fontId="3" fillId="4" borderId="41" xfId="0" applyFont="1" applyFill="1" applyBorder="1" applyAlignment="1">
      <alignment horizontal="center" wrapText="1"/>
    </xf>
    <xf numFmtId="1" fontId="1" fillId="2" borderId="19" xfId="14" applyNumberFormat="1" applyFont="1" applyFill="1" applyBorder="1" applyAlignment="1">
      <alignment horizontal="center"/>
    </xf>
    <xf numFmtId="1" fontId="1" fillId="2" borderId="28" xfId="14" applyNumberFormat="1" applyFont="1" applyFill="1" applyBorder="1" applyAlignment="1">
      <alignment horizontal="center"/>
    </xf>
    <xf numFmtId="1" fontId="1" fillId="2" borderId="31" xfId="14" applyNumberFormat="1" applyFont="1" applyFill="1" applyBorder="1" applyAlignment="1">
      <alignment horizontal="center"/>
    </xf>
    <xf numFmtId="0" fontId="0" fillId="5" borderId="0" xfId="0" applyFill="1"/>
    <xf numFmtId="0" fontId="12" fillId="5" borderId="0" xfId="0" applyFont="1" applyFill="1" applyAlignment="1">
      <alignment vertical="center"/>
    </xf>
    <xf numFmtId="0" fontId="3" fillId="5" borderId="0" xfId="11" applyFont="1" applyFill="1" applyAlignment="1">
      <alignment vertical="center"/>
    </xf>
    <xf numFmtId="0" fontId="8" fillId="5" borderId="1" xfId="11" applyFont="1" applyFill="1" applyBorder="1" applyAlignment="1">
      <alignment vertical="center"/>
    </xf>
    <xf numFmtId="0" fontId="11" fillId="5" borderId="0" xfId="0" applyFont="1" applyFill="1" applyAlignment="1">
      <alignment vertical="center"/>
    </xf>
    <xf numFmtId="0" fontId="13" fillId="5" borderId="0" xfId="0" applyFont="1" applyFill="1" applyAlignment="1">
      <alignment vertical="center"/>
    </xf>
    <xf numFmtId="0" fontId="3" fillId="5" borderId="0" xfId="11" applyFont="1" applyFill="1" applyBorder="1"/>
    <xf numFmtId="0" fontId="1" fillId="5" borderId="0" xfId="11" applyFont="1" applyFill="1" applyBorder="1"/>
    <xf numFmtId="0" fontId="1" fillId="5" borderId="7" xfId="11" applyFont="1" applyFill="1" applyBorder="1"/>
    <xf numFmtId="0" fontId="1" fillId="5" borderId="9" xfId="11" applyFont="1" applyFill="1" applyBorder="1"/>
    <xf numFmtId="0" fontId="1" fillId="5" borderId="11" xfId="11" applyFont="1" applyFill="1" applyBorder="1"/>
    <xf numFmtId="0" fontId="1" fillId="5" borderId="9" xfId="11" applyFont="1" applyFill="1" applyBorder="1" applyAlignment="1">
      <alignment horizontal="left"/>
    </xf>
    <xf numFmtId="0" fontId="1" fillId="5" borderId="11" xfId="11" applyFont="1" applyFill="1" applyBorder="1" applyAlignment="1">
      <alignment horizontal="left"/>
    </xf>
    <xf numFmtId="164" fontId="10" fillId="5" borderId="10" xfId="2" applyNumberFormat="1" applyFont="1" applyFill="1" applyBorder="1" applyAlignment="1">
      <alignment horizontal="center"/>
    </xf>
    <xf numFmtId="164" fontId="10" fillId="5" borderId="13" xfId="2" applyNumberFormat="1" applyFont="1" applyFill="1" applyBorder="1" applyAlignment="1">
      <alignment horizontal="center"/>
    </xf>
    <xf numFmtId="0" fontId="3" fillId="5" borderId="15" xfId="11" applyFont="1" applyFill="1" applyBorder="1" applyAlignment="1">
      <alignment horizontal="left"/>
    </xf>
    <xf numFmtId="1" fontId="7" fillId="5" borderId="16" xfId="14" applyNumberFormat="1" applyFont="1" applyFill="1" applyBorder="1" applyAlignment="1">
      <alignment horizontal="center"/>
    </xf>
    <xf numFmtId="1" fontId="7" fillId="5" borderId="35" xfId="14" applyNumberFormat="1" applyFont="1" applyFill="1" applyBorder="1" applyAlignment="1">
      <alignment horizontal="center"/>
    </xf>
    <xf numFmtId="0" fontId="1" fillId="5" borderId="9" xfId="11" applyFont="1" applyFill="1" applyBorder="1" applyAlignment="1">
      <alignment horizontal="left" indent="1"/>
    </xf>
    <xf numFmtId="0" fontId="1" fillId="5" borderId="30" xfId="11" applyFont="1" applyFill="1" applyBorder="1" applyAlignment="1">
      <alignment horizontal="left" indent="1"/>
    </xf>
    <xf numFmtId="0" fontId="3" fillId="5" borderId="23" xfId="11" applyFont="1" applyFill="1" applyBorder="1"/>
    <xf numFmtId="0" fontId="1" fillId="5" borderId="25" xfId="11" applyFont="1" applyFill="1" applyBorder="1" applyAlignment="1">
      <alignment horizontal="left" indent="1"/>
    </xf>
    <xf numFmtId="0" fontId="1" fillId="5" borderId="7" xfId="11" applyFont="1" applyFill="1" applyBorder="1" applyAlignment="1">
      <alignment horizontal="left"/>
    </xf>
    <xf numFmtId="0" fontId="3" fillId="5" borderId="39" xfId="11" applyFont="1" applyFill="1" applyBorder="1" applyAlignment="1">
      <alignment horizontal="left"/>
    </xf>
    <xf numFmtId="0" fontId="1" fillId="5" borderId="17" xfId="11" applyFont="1" applyFill="1" applyBorder="1"/>
    <xf numFmtId="0" fontId="1" fillId="5" borderId="18" xfId="11" applyFont="1" applyFill="1" applyBorder="1"/>
    <xf numFmtId="0" fontId="8" fillId="5" borderId="1" xfId="26" applyFont="1" applyFill="1" applyBorder="1"/>
    <xf numFmtId="0" fontId="5" fillId="3" borderId="14" xfId="11" applyFont="1" applyFill="1" applyBorder="1" applyAlignment="1">
      <alignment vertical="center"/>
    </xf>
    <xf numFmtId="0" fontId="0" fillId="2" borderId="1" xfId="0" applyFill="1" applyBorder="1"/>
    <xf numFmtId="0" fontId="15" fillId="9" borderId="0" xfId="0" applyFont="1" applyFill="1"/>
    <xf numFmtId="0" fontId="16" fillId="9" borderId="0" xfId="0" applyFont="1" applyFill="1"/>
    <xf numFmtId="0" fontId="0" fillId="9" borderId="0" xfId="0" applyFill="1"/>
    <xf numFmtId="0" fontId="0" fillId="2" borderId="0" xfId="0" applyFill="1"/>
    <xf numFmtId="3" fontId="1" fillId="2" borderId="16" xfId="2" applyNumberFormat="1" applyFont="1" applyFill="1" applyBorder="1" applyAlignment="1">
      <alignment horizontal="center"/>
    </xf>
    <xf numFmtId="0" fontId="3" fillId="4" borderId="7" xfId="0" applyFont="1" applyFill="1" applyBorder="1"/>
    <xf numFmtId="164" fontId="3" fillId="4" borderId="16" xfId="2" applyNumberFormat="1" applyFont="1" applyFill="1" applyBorder="1"/>
    <xf numFmtId="0" fontId="0" fillId="5" borderId="0" xfId="0" applyFill="1" applyBorder="1"/>
    <xf numFmtId="0" fontId="18" fillId="10" borderId="15" xfId="0" applyFont="1" applyFill="1" applyBorder="1" applyAlignment="1">
      <alignment horizontal="left" indent="2"/>
    </xf>
    <xf numFmtId="3" fontId="18" fillId="10" borderId="16" xfId="2" applyNumberFormat="1" applyFont="1" applyFill="1" applyBorder="1" applyAlignment="1">
      <alignment horizontal="center"/>
    </xf>
    <xf numFmtId="0" fontId="18" fillId="10" borderId="39" xfId="0" applyFont="1" applyFill="1" applyBorder="1" applyAlignment="1">
      <alignment horizontal="left" indent="2"/>
    </xf>
    <xf numFmtId="3" fontId="18" fillId="10" borderId="12" xfId="2" applyNumberFormat="1" applyFont="1" applyFill="1" applyBorder="1" applyAlignment="1">
      <alignment horizontal="center"/>
    </xf>
    <xf numFmtId="3" fontId="18" fillId="5" borderId="0" xfId="2" applyNumberFormat="1" applyFont="1" applyFill="1" applyBorder="1" applyAlignment="1">
      <alignment horizontal="center"/>
    </xf>
    <xf numFmtId="0" fontId="18" fillId="7" borderId="15" xfId="0" applyFont="1" applyFill="1" applyBorder="1" applyAlignment="1">
      <alignment horizontal="left" indent="2"/>
    </xf>
    <xf numFmtId="3" fontId="18" fillId="7" borderId="16" xfId="2" applyNumberFormat="1" applyFont="1" applyFill="1" applyBorder="1" applyAlignment="1">
      <alignment horizontal="center"/>
    </xf>
    <xf numFmtId="0" fontId="18" fillId="7" borderId="39" xfId="0" applyFont="1" applyFill="1" applyBorder="1" applyAlignment="1">
      <alignment horizontal="left" indent="2"/>
    </xf>
    <xf numFmtId="3" fontId="18" fillId="7" borderId="46" xfId="2" applyNumberFormat="1" applyFont="1" applyFill="1" applyBorder="1" applyAlignment="1">
      <alignment horizontal="center"/>
    </xf>
    <xf numFmtId="0" fontId="3" fillId="5" borderId="30" xfId="11" applyFont="1" applyFill="1" applyBorder="1" applyAlignment="1">
      <alignment horizontal="left"/>
    </xf>
    <xf numFmtId="0" fontId="5" fillId="7" borderId="6" xfId="11" applyFont="1" applyFill="1" applyBorder="1" applyAlignment="1">
      <alignment vertical="center"/>
    </xf>
    <xf numFmtId="0" fontId="0" fillId="5" borderId="0" xfId="0" applyFill="1" applyAlignment="1">
      <alignment vertical="center"/>
    </xf>
    <xf numFmtId="1" fontId="6" fillId="3" borderId="29" xfId="11" applyNumberFormat="1" applyFont="1" applyFill="1" applyBorder="1" applyAlignment="1">
      <alignment horizontal="center" vertical="center"/>
    </xf>
    <xf numFmtId="0" fontId="18" fillId="10" borderId="7" xfId="0" applyFont="1" applyFill="1" applyBorder="1" applyAlignment="1">
      <alignment vertical="center"/>
    </xf>
    <xf numFmtId="164" fontId="18" fillId="10" borderId="16" xfId="2" applyNumberFormat="1" applyFont="1" applyFill="1" applyBorder="1" applyAlignment="1">
      <alignment vertical="center"/>
    </xf>
    <xf numFmtId="164" fontId="18" fillId="10" borderId="43" xfId="2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164" fontId="3" fillId="4" borderId="16" xfId="2" applyNumberFormat="1" applyFont="1" applyFill="1" applyBorder="1" applyAlignment="1">
      <alignment vertical="center"/>
    </xf>
    <xf numFmtId="164" fontId="3" fillId="4" borderId="43" xfId="2" applyNumberFormat="1" applyFont="1" applyFill="1" applyBorder="1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3" fontId="1" fillId="2" borderId="3" xfId="2" applyNumberFormat="1" applyFont="1" applyFill="1" applyBorder="1" applyAlignment="1">
      <alignment horizontal="center" vertical="center"/>
    </xf>
    <xf numFmtId="3" fontId="1" fillId="2" borderId="10" xfId="2" applyNumberFormat="1" applyFont="1" applyFill="1" applyBorder="1" applyAlignment="1">
      <alignment horizontal="center" vertical="center"/>
    </xf>
    <xf numFmtId="3" fontId="0" fillId="2" borderId="3" xfId="14" applyNumberFormat="1" applyFont="1" applyFill="1" applyBorder="1" applyAlignment="1">
      <alignment horizontal="center" vertical="center"/>
    </xf>
    <xf numFmtId="3" fontId="0" fillId="2" borderId="10" xfId="14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3" fontId="3" fillId="2" borderId="3" xfId="2" applyNumberFormat="1" applyFont="1" applyFill="1" applyBorder="1" applyAlignment="1">
      <alignment horizontal="center" vertical="center"/>
    </xf>
    <xf numFmtId="3" fontId="3" fillId="2" borderId="10" xfId="2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vertical="center"/>
    </xf>
    <xf numFmtId="3" fontId="3" fillId="4" borderId="3" xfId="2" applyNumberFormat="1" applyFont="1" applyFill="1" applyBorder="1" applyAlignment="1">
      <alignment vertical="center"/>
    </xf>
    <xf numFmtId="3" fontId="3" fillId="4" borderId="10" xfId="2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5" borderId="0" xfId="0" applyFill="1" applyBorder="1" applyAlignment="1">
      <alignment vertical="center"/>
    </xf>
    <xf numFmtId="0" fontId="18" fillId="10" borderId="15" xfId="0" applyFont="1" applyFill="1" applyBorder="1" applyAlignment="1">
      <alignment horizontal="left" vertical="center"/>
    </xf>
    <xf numFmtId="3" fontId="18" fillId="10" borderId="16" xfId="2" applyNumberFormat="1" applyFont="1" applyFill="1" applyBorder="1" applyAlignment="1">
      <alignment horizontal="center" vertical="center"/>
    </xf>
    <xf numFmtId="0" fontId="18" fillId="10" borderId="39" xfId="0" applyFont="1" applyFill="1" applyBorder="1" applyAlignment="1">
      <alignment horizontal="left" vertical="center"/>
    </xf>
    <xf numFmtId="3" fontId="18" fillId="10" borderId="12" xfId="2" applyNumberFormat="1" applyFont="1" applyFill="1" applyBorder="1" applyAlignment="1">
      <alignment horizontal="center" vertical="center"/>
    </xf>
    <xf numFmtId="3" fontId="18" fillId="5" borderId="0" xfId="2" applyNumberFormat="1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left" vertical="center"/>
    </xf>
    <xf numFmtId="0" fontId="15" fillId="9" borderId="0" xfId="0" applyFont="1" applyFill="1" applyAlignment="1">
      <alignment vertical="center"/>
    </xf>
    <xf numFmtId="0" fontId="16" fillId="9" borderId="0" xfId="0" applyFont="1" applyFill="1" applyAlignment="1">
      <alignment vertical="center"/>
    </xf>
    <xf numFmtId="0" fontId="0" fillId="9" borderId="0" xfId="0" applyFill="1" applyAlignment="1">
      <alignment vertical="center"/>
    </xf>
    <xf numFmtId="0" fontId="17" fillId="5" borderId="0" xfId="0" applyFont="1" applyFill="1" applyAlignment="1">
      <alignment vertical="center"/>
    </xf>
    <xf numFmtId="0" fontId="1" fillId="5" borderId="7" xfId="0" applyFont="1" applyFill="1" applyBorder="1" applyAlignment="1">
      <alignment horizontal="left" vertical="center"/>
    </xf>
    <xf numFmtId="3" fontId="1" fillId="5" borderId="16" xfId="2" applyNumberFormat="1" applyFont="1" applyFill="1" applyBorder="1" applyAlignment="1">
      <alignment horizontal="center" vertical="center"/>
    </xf>
    <xf numFmtId="3" fontId="1" fillId="5" borderId="43" xfId="2" applyNumberFormat="1" applyFont="1" applyFill="1" applyBorder="1" applyAlignment="1">
      <alignment horizontal="center" vertical="center"/>
    </xf>
    <xf numFmtId="3" fontId="1" fillId="5" borderId="5" xfId="2" applyNumberFormat="1" applyFont="1" applyFill="1" applyBorder="1" applyAlignment="1">
      <alignment horizontal="center" vertical="center"/>
    </xf>
    <xf numFmtId="3" fontId="1" fillId="5" borderId="44" xfId="2" applyNumberFormat="1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left" vertical="center"/>
    </xf>
    <xf numFmtId="3" fontId="1" fillId="5" borderId="26" xfId="2" applyNumberFormat="1" applyFont="1" applyFill="1" applyBorder="1" applyAlignment="1">
      <alignment horizontal="center" vertical="center"/>
    </xf>
    <xf numFmtId="3" fontId="1" fillId="5" borderId="45" xfId="2" applyNumberFormat="1" applyFont="1" applyFill="1" applyBorder="1" applyAlignment="1">
      <alignment horizontal="center" vertical="center"/>
    </xf>
    <xf numFmtId="0" fontId="3" fillId="5" borderId="6" xfId="0" applyFont="1" applyFill="1" applyBorder="1" applyAlignment="1">
      <alignment vertical="center"/>
    </xf>
    <xf numFmtId="3" fontId="3" fillId="5" borderId="46" xfId="2" applyNumberFormat="1" applyFont="1" applyFill="1" applyBorder="1" applyAlignment="1">
      <alignment horizontal="center" vertical="center"/>
    </xf>
    <xf numFmtId="3" fontId="3" fillId="5" borderId="47" xfId="2" applyNumberFormat="1" applyFont="1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5" borderId="48" xfId="0" applyFill="1" applyBorder="1" applyAlignment="1">
      <alignment vertical="center"/>
    </xf>
    <xf numFmtId="0" fontId="0" fillId="5" borderId="49" xfId="0" applyFill="1" applyBorder="1" applyAlignment="1">
      <alignment vertical="center"/>
    </xf>
    <xf numFmtId="0" fontId="3" fillId="5" borderId="7" xfId="11" applyFont="1" applyFill="1" applyBorder="1" applyAlignment="1">
      <alignment horizontal="left"/>
    </xf>
    <xf numFmtId="167" fontId="10" fillId="2" borderId="50" xfId="2" applyNumberFormat="1" applyFont="1" applyFill="1" applyBorder="1" applyAlignment="1">
      <alignment horizontal="center"/>
    </xf>
    <xf numFmtId="167" fontId="10" fillId="2" borderId="32" xfId="2" applyNumberFormat="1" applyFont="1" applyFill="1" applyBorder="1" applyAlignment="1">
      <alignment horizontal="center"/>
    </xf>
    <xf numFmtId="167" fontId="10" fillId="2" borderId="51" xfId="2" applyNumberFormat="1" applyFont="1" applyFill="1" applyBorder="1" applyAlignment="1">
      <alignment horizontal="center"/>
    </xf>
    <xf numFmtId="167" fontId="10" fillId="2" borderId="52" xfId="2" applyNumberFormat="1" applyFont="1" applyFill="1" applyBorder="1" applyAlignment="1">
      <alignment horizontal="center"/>
    </xf>
    <xf numFmtId="1" fontId="6" fillId="3" borderId="2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3" fontId="3" fillId="2" borderId="12" xfId="14" applyNumberFormat="1" applyFont="1" applyFill="1" applyBorder="1" applyAlignment="1">
      <alignment horizontal="center"/>
    </xf>
    <xf numFmtId="3" fontId="0" fillId="0" borderId="0" xfId="0" applyNumberFormat="1"/>
    <xf numFmtId="0" fontId="3" fillId="4" borderId="22" xfId="0" applyFont="1" applyFill="1" applyBorder="1"/>
    <xf numFmtId="3" fontId="3" fillId="4" borderId="42" xfId="2" applyNumberFormat="1" applyFont="1" applyFill="1" applyBorder="1"/>
    <xf numFmtId="0" fontId="1" fillId="2" borderId="7" xfId="0" applyFont="1" applyFill="1" applyBorder="1" applyAlignment="1">
      <alignment horizontal="left"/>
    </xf>
    <xf numFmtId="0" fontId="0" fillId="0" borderId="0" xfId="0" applyBorder="1"/>
    <xf numFmtId="3" fontId="0" fillId="0" borderId="0" xfId="0" applyNumberFormat="1" applyBorder="1"/>
    <xf numFmtId="3" fontId="3" fillId="4" borderId="16" xfId="2" applyNumberFormat="1" applyFont="1" applyFill="1" applyBorder="1"/>
    <xf numFmtId="0" fontId="3" fillId="2" borderId="6" xfId="0" applyFont="1" applyFill="1" applyBorder="1" applyAlignment="1">
      <alignment horizontal="left"/>
    </xf>
    <xf numFmtId="3" fontId="3" fillId="2" borderId="46" xfId="14" applyNumberFormat="1" applyFont="1" applyFill="1" applyBorder="1" applyAlignment="1">
      <alignment horizontal="center"/>
    </xf>
    <xf numFmtId="0" fontId="19" fillId="5" borderId="0" xfId="0" applyFont="1" applyFill="1"/>
    <xf numFmtId="0" fontId="1" fillId="5" borderId="39" xfId="11" applyFont="1" applyFill="1" applyBorder="1" applyAlignment="1">
      <alignment horizontal="left"/>
    </xf>
    <xf numFmtId="0" fontId="3" fillId="2" borderId="0" xfId="0" applyFont="1" applyFill="1" applyBorder="1" applyAlignment="1">
      <alignment vertical="center"/>
    </xf>
    <xf numFmtId="3" fontId="3" fillId="2" borderId="0" xfId="2" applyNumberFormat="1" applyFont="1" applyFill="1" applyBorder="1" applyAlignment="1">
      <alignment horizontal="center" vertical="center"/>
    </xf>
    <xf numFmtId="0" fontId="1" fillId="5" borderId="0" xfId="11" applyFont="1" applyFill="1" applyBorder="1" applyAlignment="1">
      <alignment horizontal="left"/>
    </xf>
    <xf numFmtId="3" fontId="1" fillId="5" borderId="0" xfId="2" applyNumberFormat="1" applyFont="1" applyFill="1" applyBorder="1" applyAlignment="1">
      <alignment horizontal="right"/>
    </xf>
    <xf numFmtId="164" fontId="1" fillId="5" borderId="0" xfId="2" applyNumberFormat="1" applyFont="1" applyFill="1" applyBorder="1" applyAlignment="1">
      <alignment horizontal="center"/>
    </xf>
    <xf numFmtId="164" fontId="10" fillId="5" borderId="0" xfId="2" applyNumberFormat="1" applyFont="1" applyFill="1" applyBorder="1" applyAlignment="1">
      <alignment horizontal="center"/>
    </xf>
    <xf numFmtId="167" fontId="10" fillId="2" borderId="53" xfId="2" applyNumberFormat="1" applyFont="1" applyFill="1" applyBorder="1" applyAlignment="1">
      <alignment horizontal="center"/>
    </xf>
    <xf numFmtId="167" fontId="10" fillId="2" borderId="34" xfId="2" applyNumberFormat="1" applyFont="1" applyFill="1" applyBorder="1" applyAlignment="1">
      <alignment horizontal="center"/>
    </xf>
    <xf numFmtId="1" fontId="6" fillId="3" borderId="14" xfId="11" applyNumberFormat="1" applyFont="1" applyFill="1" applyBorder="1" applyAlignment="1">
      <alignment horizontal="center"/>
    </xf>
    <xf numFmtId="0" fontId="5" fillId="7" borderId="29" xfId="11" applyFont="1" applyFill="1" applyBorder="1" applyAlignment="1">
      <alignment vertical="center"/>
    </xf>
    <xf numFmtId="0" fontId="3" fillId="5" borderId="56" xfId="11" applyFont="1" applyFill="1" applyBorder="1" applyAlignment="1">
      <alignment horizontal="left"/>
    </xf>
    <xf numFmtId="1" fontId="6" fillId="3" borderId="29" xfId="0" applyNumberFormat="1" applyFont="1" applyFill="1" applyBorder="1" applyAlignment="1">
      <alignment horizontal="center"/>
    </xf>
    <xf numFmtId="164" fontId="3" fillId="4" borderId="43" xfId="2" applyNumberFormat="1" applyFont="1" applyFill="1" applyBorder="1"/>
    <xf numFmtId="0" fontId="3" fillId="2" borderId="12" xfId="14" applyNumberFormat="1" applyFont="1" applyFill="1" applyBorder="1" applyAlignment="1">
      <alignment horizontal="center"/>
    </xf>
    <xf numFmtId="0" fontId="3" fillId="2" borderId="13" xfId="14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3" fontId="3" fillId="2" borderId="16" xfId="2" applyNumberFormat="1" applyFont="1" applyFill="1" applyBorder="1" applyAlignment="1">
      <alignment horizontal="center"/>
    </xf>
    <xf numFmtId="3" fontId="3" fillId="2" borderId="43" xfId="2" applyNumberFormat="1" applyFont="1" applyFill="1" applyBorder="1" applyAlignment="1">
      <alignment horizontal="center"/>
    </xf>
    <xf numFmtId="0" fontId="3" fillId="2" borderId="30" xfId="0" applyFont="1" applyFill="1" applyBorder="1" applyAlignment="1">
      <alignment horizontal="left"/>
    </xf>
    <xf numFmtId="3" fontId="1" fillId="2" borderId="5" xfId="2" applyNumberFormat="1" applyFont="1" applyFill="1" applyBorder="1" applyAlignment="1">
      <alignment horizontal="center"/>
    </xf>
    <xf numFmtId="3" fontId="1" fillId="2" borderId="44" xfId="2" applyNumberFormat="1" applyFont="1" applyFill="1" applyBorder="1" applyAlignment="1">
      <alignment horizontal="center"/>
    </xf>
    <xf numFmtId="3" fontId="3" fillId="2" borderId="12" xfId="2" applyNumberFormat="1" applyFont="1" applyFill="1" applyBorder="1" applyAlignment="1">
      <alignment horizontal="center"/>
    </xf>
    <xf numFmtId="0" fontId="17" fillId="5" borderId="0" xfId="0" applyFont="1" applyFill="1"/>
    <xf numFmtId="3" fontId="1" fillId="2" borderId="10" xfId="2" applyNumberFormat="1" applyFont="1" applyFill="1" applyBorder="1" applyAlignment="1">
      <alignment horizontal="center"/>
    </xf>
    <xf numFmtId="3" fontId="1" fillId="2" borderId="43" xfId="2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3" fontId="1" fillId="2" borderId="12" xfId="2" applyNumberFormat="1" applyFont="1" applyFill="1" applyBorder="1" applyAlignment="1">
      <alignment horizontal="center"/>
    </xf>
    <xf numFmtId="3" fontId="1" fillId="2" borderId="13" xfId="2" applyNumberFormat="1" applyFont="1" applyFill="1" applyBorder="1" applyAlignment="1">
      <alignment horizontal="center"/>
    </xf>
    <xf numFmtId="0" fontId="1" fillId="11" borderId="22" xfId="0" applyFont="1" applyFill="1" applyBorder="1"/>
    <xf numFmtId="3" fontId="0" fillId="11" borderId="53" xfId="0" applyNumberFormat="1" applyFill="1" applyBorder="1"/>
    <xf numFmtId="3" fontId="0" fillId="11" borderId="34" xfId="0" applyNumberFormat="1" applyFill="1" applyBorder="1"/>
    <xf numFmtId="0" fontId="1" fillId="11" borderId="39" xfId="0" applyFont="1" applyFill="1" applyBorder="1" applyAlignment="1">
      <alignment horizontal="left"/>
    </xf>
    <xf numFmtId="3" fontId="1" fillId="11" borderId="57" xfId="0" applyNumberFormat="1" applyFont="1" applyFill="1" applyBorder="1"/>
    <xf numFmtId="0" fontId="1" fillId="0" borderId="6" xfId="0" applyFont="1" applyBorder="1"/>
    <xf numFmtId="169" fontId="0" fillId="0" borderId="21" xfId="0" applyNumberFormat="1" applyBorder="1"/>
    <xf numFmtId="169" fontId="0" fillId="0" borderId="14" xfId="0" applyNumberFormat="1" applyBorder="1"/>
    <xf numFmtId="3" fontId="1" fillId="2" borderId="59" xfId="2" applyNumberFormat="1" applyFont="1" applyFill="1" applyBorder="1" applyAlignment="1">
      <alignment horizontal="center"/>
    </xf>
    <xf numFmtId="3" fontId="1" fillId="11" borderId="58" xfId="0" applyNumberFormat="1" applyFont="1" applyFill="1" applyBorder="1"/>
    <xf numFmtId="0" fontId="17" fillId="2" borderId="0" xfId="0" applyFont="1" applyFill="1"/>
    <xf numFmtId="164" fontId="3" fillId="4" borderId="3" xfId="2" applyNumberFormat="1" applyFont="1" applyFill="1" applyBorder="1"/>
    <xf numFmtId="3" fontId="0" fillId="2" borderId="3" xfId="2" applyNumberFormat="1" applyFont="1" applyFill="1" applyBorder="1" applyAlignment="1">
      <alignment horizontal="center"/>
    </xf>
    <xf numFmtId="3" fontId="3" fillId="2" borderId="3" xfId="2" applyNumberFormat="1" applyFont="1" applyFill="1" applyBorder="1" applyAlignment="1">
      <alignment horizontal="center"/>
    </xf>
    <xf numFmtId="164" fontId="3" fillId="4" borderId="3" xfId="2" applyNumberFormat="1" applyFont="1" applyFill="1" applyBorder="1" applyAlignment="1">
      <alignment horizontal="center"/>
    </xf>
    <xf numFmtId="3" fontId="1" fillId="2" borderId="3" xfId="14" applyNumberFormat="1" applyFont="1" applyFill="1" applyBorder="1" applyAlignment="1">
      <alignment horizontal="center"/>
    </xf>
    <xf numFmtId="3" fontId="3" fillId="12" borderId="3" xfId="2" applyNumberFormat="1" applyFont="1" applyFill="1" applyBorder="1" applyAlignment="1">
      <alignment horizontal="center"/>
    </xf>
    <xf numFmtId="9" fontId="1" fillId="2" borderId="3" xfId="14" applyFont="1" applyFill="1" applyBorder="1" applyAlignment="1">
      <alignment horizontal="center"/>
    </xf>
    <xf numFmtId="10" fontId="3" fillId="4" borderId="3" xfId="14" applyNumberFormat="1" applyFont="1" applyFill="1" applyBorder="1" applyAlignment="1">
      <alignment horizontal="center"/>
    </xf>
    <xf numFmtId="3" fontId="3" fillId="4" borderId="3" xfId="2" applyNumberFormat="1" applyFont="1" applyFill="1" applyBorder="1" applyAlignment="1">
      <alignment horizontal="center"/>
    </xf>
    <xf numFmtId="3" fontId="3" fillId="0" borderId="3" xfId="2" applyNumberFormat="1" applyFont="1" applyFill="1" applyBorder="1" applyAlignment="1">
      <alignment horizontal="center"/>
    </xf>
    <xf numFmtId="3" fontId="1" fillId="0" borderId="3" xfId="2" applyNumberFormat="1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164" fontId="1" fillId="0" borderId="17" xfId="2" applyNumberFormat="1" applyFont="1" applyFill="1" applyBorder="1"/>
    <xf numFmtId="3" fontId="3" fillId="0" borderId="10" xfId="2" applyNumberFormat="1" applyFont="1" applyFill="1" applyBorder="1" applyAlignment="1">
      <alignment horizontal="center"/>
    </xf>
    <xf numFmtId="164" fontId="1" fillId="0" borderId="17" xfId="2" applyNumberFormat="1" applyFont="1" applyFill="1" applyBorder="1" applyAlignment="1">
      <alignment horizontal="right"/>
    </xf>
    <xf numFmtId="3" fontId="1" fillId="0" borderId="10" xfId="2" applyNumberFormat="1" applyFont="1" applyFill="1" applyBorder="1" applyAlignment="1">
      <alignment horizontal="center"/>
    </xf>
    <xf numFmtId="0" fontId="3" fillId="4" borderId="9" xfId="0" applyFont="1" applyFill="1" applyBorder="1"/>
    <xf numFmtId="164" fontId="3" fillId="4" borderId="10" xfId="2" applyNumberFormat="1" applyFont="1" applyFill="1" applyBorder="1"/>
    <xf numFmtId="164" fontId="1" fillId="0" borderId="18" xfId="2" applyNumberFormat="1" applyFont="1" applyFill="1" applyBorder="1"/>
    <xf numFmtId="3" fontId="3" fillId="0" borderId="12" xfId="2" applyNumberFormat="1" applyFont="1" applyFill="1" applyBorder="1" applyAlignment="1">
      <alignment horizontal="center"/>
    </xf>
    <xf numFmtId="3" fontId="3" fillId="0" borderId="13" xfId="2" applyNumberFormat="1" applyFont="1" applyFill="1" applyBorder="1" applyAlignment="1">
      <alignment horizontal="center"/>
    </xf>
    <xf numFmtId="0" fontId="3" fillId="0" borderId="9" xfId="0" applyFont="1" applyFill="1" applyBorder="1"/>
    <xf numFmtId="164" fontId="3" fillId="0" borderId="17" xfId="2" applyNumberFormat="1" applyFont="1" applyFill="1" applyBorder="1"/>
    <xf numFmtId="3" fontId="3" fillId="4" borderId="10" xfId="2" applyNumberFormat="1" applyFont="1" applyFill="1" applyBorder="1" applyAlignment="1">
      <alignment horizontal="center"/>
    </xf>
    <xf numFmtId="164" fontId="3" fillId="0" borderId="9" xfId="2" applyNumberFormat="1" applyFont="1" applyFill="1" applyBorder="1"/>
    <xf numFmtId="164" fontId="1" fillId="0" borderId="9" xfId="2" applyNumberFormat="1" applyFont="1" applyFill="1" applyBorder="1"/>
    <xf numFmtId="0" fontId="3" fillId="12" borderId="9" xfId="0" applyFont="1" applyFill="1" applyBorder="1"/>
    <xf numFmtId="3" fontId="3" fillId="12" borderId="10" xfId="2" applyNumberFormat="1" applyFont="1" applyFill="1" applyBorder="1" applyAlignment="1">
      <alignment horizontal="center"/>
    </xf>
    <xf numFmtId="0" fontId="3" fillId="0" borderId="11" xfId="0" applyFont="1" applyFill="1" applyBorder="1"/>
    <xf numFmtId="0" fontId="0" fillId="2" borderId="9" xfId="0" applyFill="1" applyBorder="1"/>
    <xf numFmtId="3" fontId="0" fillId="2" borderId="10" xfId="2" applyNumberFormat="1" applyFont="1" applyFill="1" applyBorder="1" applyAlignment="1">
      <alignment horizontal="center"/>
    </xf>
    <xf numFmtId="0" fontId="3" fillId="2" borderId="9" xfId="0" applyFont="1" applyFill="1" applyBorder="1"/>
    <xf numFmtId="3" fontId="3" fillId="2" borderId="10" xfId="2" applyNumberFormat="1" applyFont="1" applyFill="1" applyBorder="1" applyAlignment="1">
      <alignment horizontal="center"/>
    </xf>
    <xf numFmtId="164" fontId="3" fillId="4" borderId="10" xfId="2" applyNumberFormat="1" applyFont="1" applyFill="1" applyBorder="1" applyAlignment="1">
      <alignment horizontal="center"/>
    </xf>
    <xf numFmtId="0" fontId="1" fillId="2" borderId="9" xfId="0" applyFont="1" applyFill="1" applyBorder="1"/>
    <xf numFmtId="3" fontId="1" fillId="2" borderId="10" xfId="14" applyNumberFormat="1" applyFont="1" applyFill="1" applyBorder="1" applyAlignment="1">
      <alignment horizontal="center"/>
    </xf>
    <xf numFmtId="9" fontId="1" fillId="2" borderId="10" xfId="14" applyFont="1" applyFill="1" applyBorder="1" applyAlignment="1">
      <alignment horizontal="center"/>
    </xf>
    <xf numFmtId="10" fontId="3" fillId="4" borderId="10" xfId="14" applyNumberFormat="1" applyFont="1" applyFill="1" applyBorder="1" applyAlignment="1">
      <alignment horizontal="center"/>
    </xf>
    <xf numFmtId="0" fontId="1" fillId="2" borderId="11" xfId="0" applyFont="1" applyFill="1" applyBorder="1"/>
    <xf numFmtId="9" fontId="1" fillId="2" borderId="12" xfId="14" applyFont="1" applyFill="1" applyBorder="1" applyAlignment="1">
      <alignment horizontal="center"/>
    </xf>
    <xf numFmtId="9" fontId="1" fillId="2" borderId="13" xfId="14" applyFont="1" applyFill="1" applyBorder="1" applyAlignment="1">
      <alignment horizontal="center"/>
    </xf>
    <xf numFmtId="3" fontId="9" fillId="0" borderId="0" xfId="0" applyNumberFormat="1" applyFont="1"/>
    <xf numFmtId="0" fontId="18" fillId="14" borderId="0" xfId="0" applyFont="1" applyFill="1"/>
    <xf numFmtId="0" fontId="21" fillId="14" borderId="0" xfId="0" applyFont="1" applyFill="1"/>
    <xf numFmtId="0" fontId="18" fillId="10" borderId="0" xfId="24" applyFont="1" applyFill="1" applyAlignment="1">
      <alignment vertical="center"/>
    </xf>
    <xf numFmtId="0" fontId="22" fillId="13" borderId="0" xfId="24" applyFont="1" applyFill="1" applyAlignment="1">
      <alignment vertical="center"/>
    </xf>
    <xf numFmtId="0" fontId="1" fillId="13" borderId="0" xfId="24" applyFont="1" applyFill="1" applyAlignment="1">
      <alignment vertical="center"/>
    </xf>
    <xf numFmtId="0" fontId="23" fillId="13" borderId="0" xfId="24" applyFont="1" applyFill="1" applyAlignment="1">
      <alignment vertical="center"/>
    </xf>
    <xf numFmtId="49" fontId="3" fillId="5" borderId="60" xfId="0" applyNumberFormat="1" applyFont="1" applyFill="1" applyBorder="1" applyAlignment="1">
      <alignment horizontal="center" vertical="center" wrapText="1"/>
    </xf>
    <xf numFmtId="49" fontId="3" fillId="5" borderId="61" xfId="0" applyNumberFormat="1" applyFont="1" applyFill="1" applyBorder="1" applyAlignment="1">
      <alignment horizontal="centerContinuous" vertical="center" wrapText="1"/>
    </xf>
    <xf numFmtId="49" fontId="3" fillId="5" borderId="62" xfId="0" applyNumberFormat="1" applyFont="1" applyFill="1" applyBorder="1" applyAlignment="1">
      <alignment horizontal="center" vertical="center" wrapText="1"/>
    </xf>
    <xf numFmtId="49" fontId="3" fillId="5" borderId="63" xfId="0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horizontal="left" vertical="center"/>
    </xf>
    <xf numFmtId="0" fontId="3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left" vertical="center"/>
    </xf>
    <xf numFmtId="3" fontId="9" fillId="5" borderId="0" xfId="0" applyNumberFormat="1" applyFont="1" applyFill="1"/>
    <xf numFmtId="0" fontId="0" fillId="5" borderId="64" xfId="0" applyFill="1" applyBorder="1" applyAlignment="1">
      <alignment vertical="center"/>
    </xf>
    <xf numFmtId="3" fontId="0" fillId="5" borderId="65" xfId="0" applyNumberFormat="1" applyFill="1" applyBorder="1" applyAlignment="1">
      <alignment vertical="center"/>
    </xf>
    <xf numFmtId="3" fontId="0" fillId="5" borderId="66" xfId="0" applyNumberFormat="1" applyFill="1" applyBorder="1" applyAlignment="1">
      <alignment vertical="center"/>
    </xf>
    <xf numFmtId="0" fontId="0" fillId="5" borderId="67" xfId="0" applyFill="1" applyBorder="1" applyAlignment="1">
      <alignment vertical="center"/>
    </xf>
    <xf numFmtId="164" fontId="0" fillId="5" borderId="60" xfId="27" applyNumberFormat="1" applyFont="1" applyFill="1" applyBorder="1" applyAlignment="1">
      <alignment vertical="center"/>
    </xf>
    <xf numFmtId="164" fontId="0" fillId="5" borderId="68" xfId="27" applyNumberFormat="1" applyFont="1" applyFill="1" applyBorder="1" applyAlignment="1">
      <alignment vertical="center"/>
    </xf>
    <xf numFmtId="3" fontId="18" fillId="10" borderId="43" xfId="2" applyNumberFormat="1" applyFont="1" applyFill="1" applyBorder="1" applyAlignment="1">
      <alignment horizontal="center" vertical="center"/>
    </xf>
    <xf numFmtId="3" fontId="18" fillId="10" borderId="13" xfId="2" applyNumberFormat="1" applyFont="1" applyFill="1" applyBorder="1" applyAlignment="1">
      <alignment horizontal="center" vertical="center"/>
    </xf>
    <xf numFmtId="0" fontId="1" fillId="6" borderId="29" xfId="26" applyFont="1" applyFill="1" applyBorder="1" applyAlignment="1">
      <alignment vertical="center"/>
    </xf>
    <xf numFmtId="0" fontId="1" fillId="6" borderId="31" xfId="26" applyFont="1" applyFill="1" applyBorder="1" applyAlignment="1">
      <alignment vertical="center"/>
    </xf>
    <xf numFmtId="3" fontId="1" fillId="6" borderId="19" xfId="14" applyNumberFormat="1" applyFont="1" applyFill="1" applyBorder="1" applyAlignment="1">
      <alignment horizontal="left"/>
    </xf>
    <xf numFmtId="3" fontId="1" fillId="2" borderId="28" xfId="14" applyNumberFormat="1" applyFont="1" applyFill="1" applyBorder="1" applyAlignment="1">
      <alignment horizontal="left"/>
    </xf>
    <xf numFmtId="3" fontId="1" fillId="6" borderId="31" xfId="14" applyNumberFormat="1" applyFont="1" applyFill="1" applyBorder="1" applyAlignment="1">
      <alignment horizontal="left"/>
    </xf>
    <xf numFmtId="0" fontId="12" fillId="15" borderId="69" xfId="0" applyFont="1" applyFill="1" applyBorder="1" applyAlignment="1">
      <alignment vertical="center"/>
    </xf>
    <xf numFmtId="0" fontId="12" fillId="5" borderId="69" xfId="0" applyFont="1" applyFill="1" applyBorder="1" applyAlignment="1">
      <alignment vertical="center"/>
    </xf>
    <xf numFmtId="0" fontId="12" fillId="15" borderId="2" xfId="0" applyFont="1" applyFill="1" applyBorder="1" applyAlignment="1">
      <alignment horizontal="center" vertical="center"/>
    </xf>
    <xf numFmtId="0" fontId="1" fillId="15" borderId="19" xfId="14" applyNumberFormat="1" applyFont="1" applyFill="1" applyBorder="1" applyAlignment="1">
      <alignment horizontal="center"/>
    </xf>
    <xf numFmtId="0" fontId="1" fillId="15" borderId="28" xfId="14" applyNumberFormat="1" applyFont="1" applyFill="1" applyBorder="1" applyAlignment="1">
      <alignment horizontal="center"/>
    </xf>
    <xf numFmtId="0" fontId="1" fillId="15" borderId="31" xfId="14" applyNumberFormat="1" applyFont="1" applyFill="1" applyBorder="1" applyAlignment="1">
      <alignment horizontal="center"/>
    </xf>
    <xf numFmtId="164" fontId="1" fillId="15" borderId="54" xfId="2" applyNumberFormat="1" applyFont="1" applyFill="1" applyBorder="1" applyAlignment="1">
      <alignment horizontal="center"/>
    </xf>
    <xf numFmtId="164" fontId="1" fillId="15" borderId="3" xfId="2" applyNumberFormat="1" applyFont="1" applyFill="1" applyBorder="1" applyAlignment="1">
      <alignment horizontal="center"/>
    </xf>
    <xf numFmtId="164" fontId="1" fillId="15" borderId="55" xfId="2" applyNumberFormat="1" applyFont="1" applyFill="1" applyBorder="1" applyAlignment="1">
      <alignment horizontal="center"/>
    </xf>
    <xf numFmtId="164" fontId="1" fillId="15" borderId="12" xfId="2" applyNumberFormat="1" applyFont="1" applyFill="1" applyBorder="1" applyAlignment="1">
      <alignment horizontal="center"/>
    </xf>
    <xf numFmtId="3" fontId="1" fillId="15" borderId="54" xfId="2" applyNumberFormat="1" applyFont="1" applyFill="1" applyBorder="1" applyAlignment="1">
      <alignment horizontal="right"/>
    </xf>
    <xf numFmtId="3" fontId="1" fillId="15" borderId="55" xfId="2" applyNumberFormat="1" applyFont="1" applyFill="1" applyBorder="1" applyAlignment="1">
      <alignment horizontal="right"/>
    </xf>
    <xf numFmtId="3" fontId="10" fillId="15" borderId="5" xfId="14" applyNumberFormat="1" applyFont="1" applyFill="1" applyBorder="1" applyAlignment="1">
      <alignment horizontal="center"/>
    </xf>
    <xf numFmtId="3" fontId="7" fillId="15" borderId="4" xfId="14" applyNumberFormat="1" applyFont="1" applyFill="1" applyBorder="1" applyAlignment="1">
      <alignment horizontal="center"/>
    </xf>
    <xf numFmtId="3" fontId="7" fillId="15" borderId="5" xfId="14" applyNumberFormat="1" applyFont="1" applyFill="1" applyBorder="1" applyAlignment="1">
      <alignment horizontal="center"/>
    </xf>
    <xf numFmtId="9" fontId="7" fillId="15" borderId="4" xfId="14" applyNumberFormat="1" applyFont="1" applyFill="1" applyBorder="1" applyAlignment="1">
      <alignment horizontal="center"/>
    </xf>
    <xf numFmtId="1" fontId="7" fillId="15" borderId="4" xfId="14" applyNumberFormat="1" applyFont="1" applyFill="1" applyBorder="1" applyAlignment="1">
      <alignment horizontal="center"/>
    </xf>
    <xf numFmtId="9" fontId="7" fillId="15" borderId="4" xfId="14" applyFont="1" applyFill="1" applyBorder="1" applyAlignment="1">
      <alignment horizontal="center"/>
    </xf>
    <xf numFmtId="3" fontId="7" fillId="15" borderId="26" xfId="14" applyNumberFormat="1" applyFont="1" applyFill="1" applyBorder="1" applyAlignment="1">
      <alignment horizontal="center"/>
    </xf>
    <xf numFmtId="9" fontId="7" fillId="15" borderId="33" xfId="14" applyFont="1" applyFill="1" applyBorder="1" applyAlignment="1">
      <alignment horizontal="center"/>
    </xf>
    <xf numFmtId="0" fontId="1" fillId="15" borderId="9" xfId="11" applyFont="1" applyFill="1" applyBorder="1" applyAlignment="1">
      <alignment horizontal="left"/>
    </xf>
    <xf numFmtId="3" fontId="7" fillId="15" borderId="19" xfId="14" applyNumberFormat="1" applyFont="1" applyFill="1" applyBorder="1" applyAlignment="1">
      <alignment horizontal="center"/>
    </xf>
    <xf numFmtId="10" fontId="7" fillId="15" borderId="19" xfId="14" applyNumberFormat="1" applyFont="1" applyFill="1" applyBorder="1" applyAlignment="1">
      <alignment horizontal="center"/>
    </xf>
    <xf numFmtId="3" fontId="7" fillId="15" borderId="28" xfId="14" applyNumberFormat="1" applyFont="1" applyFill="1" applyBorder="1" applyAlignment="1">
      <alignment horizontal="center"/>
    </xf>
    <xf numFmtId="10" fontId="7" fillId="15" borderId="28" xfId="14" applyNumberFormat="1" applyFont="1" applyFill="1" applyBorder="1" applyAlignment="1">
      <alignment horizontal="center"/>
    </xf>
    <xf numFmtId="3" fontId="7" fillId="15" borderId="31" xfId="14" applyNumberFormat="1" applyFont="1" applyFill="1" applyBorder="1" applyAlignment="1">
      <alignment horizontal="center"/>
    </xf>
    <xf numFmtId="10" fontId="7" fillId="15" borderId="31" xfId="14" applyNumberFormat="1" applyFont="1" applyFill="1" applyBorder="1" applyAlignment="1">
      <alignment horizontal="center"/>
    </xf>
    <xf numFmtId="3" fontId="20" fillId="5" borderId="0" xfId="0" applyNumberFormat="1" applyFont="1" applyFill="1" applyAlignment="1">
      <alignment horizontal="center" vertical="center"/>
    </xf>
    <xf numFmtId="170" fontId="18" fillId="14" borderId="0" xfId="0" applyNumberFormat="1" applyFont="1" applyFill="1" applyAlignment="1">
      <alignment horizontal="left"/>
    </xf>
    <xf numFmtId="0" fontId="25" fillId="5" borderId="0" xfId="28" applyFill="1"/>
    <xf numFmtId="0" fontId="25" fillId="0" borderId="0" xfId="28"/>
    <xf numFmtId="0" fontId="3" fillId="5" borderId="0" xfId="11" applyFont="1" applyFill="1" applyBorder="1" applyAlignment="1">
      <alignment horizontal="left"/>
    </xf>
    <xf numFmtId="0" fontId="1" fillId="5" borderId="0" xfId="14" applyNumberFormat="1" applyFont="1" applyFill="1" applyBorder="1" applyAlignment="1">
      <alignment horizontal="center"/>
    </xf>
    <xf numFmtId="0" fontId="1" fillId="5" borderId="0" xfId="11" applyFont="1" applyFill="1" applyBorder="1" applyAlignment="1">
      <alignment horizontal="left" indent="1"/>
    </xf>
    <xf numFmtId="3" fontId="1" fillId="5" borderId="0" xfId="2" applyNumberFormat="1" applyFont="1" applyFill="1" applyBorder="1" applyAlignment="1">
      <alignment horizontal="center"/>
    </xf>
    <xf numFmtId="3" fontId="7" fillId="0" borderId="0" xfId="14" applyNumberFormat="1" applyFont="1" applyFill="1" applyBorder="1" applyAlignment="1">
      <alignment horizontal="center"/>
    </xf>
    <xf numFmtId="9" fontId="7" fillId="0" borderId="0" xfId="14" applyFont="1" applyFill="1" applyBorder="1" applyAlignment="1">
      <alignment horizontal="center"/>
    </xf>
    <xf numFmtId="3" fontId="1" fillId="0" borderId="0" xfId="2" applyNumberFormat="1" applyFont="1" applyFill="1" applyBorder="1" applyAlignment="1">
      <alignment horizontal="right"/>
    </xf>
    <xf numFmtId="164" fontId="1" fillId="0" borderId="0" xfId="2" applyNumberFormat="1" applyFont="1" applyFill="1" applyBorder="1" applyAlignment="1">
      <alignment horizontal="center"/>
    </xf>
    <xf numFmtId="167" fontId="10" fillId="0" borderId="0" xfId="2" applyNumberFormat="1" applyFont="1" applyFill="1" applyBorder="1" applyAlignment="1">
      <alignment horizontal="center"/>
    </xf>
    <xf numFmtId="1" fontId="1" fillId="2" borderId="0" xfId="14" applyNumberFormat="1" applyFont="1" applyFill="1" applyBorder="1" applyAlignment="1">
      <alignment horizontal="center"/>
    </xf>
    <xf numFmtId="0" fontId="3" fillId="15" borderId="7" xfId="11" applyFont="1" applyFill="1" applyBorder="1" applyAlignment="1">
      <alignment horizontal="left"/>
    </xf>
    <xf numFmtId="0" fontId="1" fillId="15" borderId="20" xfId="11" applyFont="1" applyFill="1" applyBorder="1" applyAlignment="1">
      <alignment horizontal="left"/>
    </xf>
    <xf numFmtId="0" fontId="3" fillId="15" borderId="20" xfId="11" applyFont="1" applyFill="1" applyBorder="1" applyAlignment="1">
      <alignment horizontal="right"/>
    </xf>
    <xf numFmtId="3" fontId="10" fillId="15" borderId="37" xfId="2" applyNumberFormat="1" applyFont="1" applyFill="1" applyBorder="1" applyAlignment="1">
      <alignment horizontal="center"/>
    </xf>
    <xf numFmtId="3" fontId="10" fillId="15" borderId="38" xfId="2" applyNumberFormat="1" applyFont="1" applyFill="1" applyBorder="1" applyAlignment="1">
      <alignment horizontal="center"/>
    </xf>
    <xf numFmtId="167" fontId="10" fillId="0" borderId="50" xfId="2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3" fontId="1" fillId="15" borderId="28" xfId="14" applyNumberFormat="1" applyFont="1" applyFill="1" applyBorder="1" applyAlignment="1">
      <alignment horizontal="center"/>
    </xf>
    <xf numFmtId="3" fontId="3" fillId="15" borderId="28" xfId="14" applyNumberFormat="1" applyFont="1" applyFill="1" applyBorder="1" applyAlignment="1">
      <alignment horizontal="center"/>
    </xf>
    <xf numFmtId="3" fontId="1" fillId="5" borderId="31" xfId="14" applyNumberFormat="1" applyFont="1" applyFill="1" applyBorder="1" applyAlignment="1">
      <alignment horizontal="center"/>
    </xf>
    <xf numFmtId="3" fontId="3" fillId="5" borderId="31" xfId="14" applyNumberFormat="1" applyFont="1" applyFill="1" applyBorder="1" applyAlignment="1">
      <alignment horizontal="center"/>
    </xf>
    <xf numFmtId="3" fontId="3" fillId="5" borderId="0" xfId="14" applyNumberFormat="1" applyFont="1" applyFill="1" applyBorder="1" applyAlignment="1">
      <alignment horizontal="center"/>
    </xf>
    <xf numFmtId="3" fontId="1" fillId="5" borderId="0" xfId="14" applyNumberFormat="1" applyFont="1" applyFill="1" applyBorder="1" applyAlignment="1">
      <alignment horizontal="center"/>
    </xf>
    <xf numFmtId="0" fontId="3" fillId="5" borderId="0" xfId="11" applyFont="1" applyFill="1" applyBorder="1" applyAlignment="1">
      <alignment horizontal="left" vertical="center"/>
    </xf>
    <xf numFmtId="0" fontId="1" fillId="5" borderId="0" xfId="11" applyFont="1" applyFill="1" applyBorder="1" applyAlignment="1">
      <alignment horizontal="left" vertical="center"/>
    </xf>
    <xf numFmtId="3" fontId="1" fillId="15" borderId="31" xfId="14" applyNumberFormat="1" applyFont="1" applyFill="1" applyBorder="1" applyAlignment="1">
      <alignment horizontal="center"/>
    </xf>
    <xf numFmtId="169" fontId="12" fillId="5" borderId="0" xfId="0" applyNumberFormat="1" applyFont="1" applyFill="1" applyAlignment="1">
      <alignment vertical="center"/>
    </xf>
    <xf numFmtId="171" fontId="26" fillId="0" borderId="0" xfId="0" applyNumberFormat="1" applyFont="1" applyAlignment="1" applyProtection="1">
      <alignment horizontal="center" vertical="center"/>
    </xf>
    <xf numFmtId="172" fontId="27" fillId="0" borderId="0" xfId="0" applyNumberFormat="1" applyFont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/>
    </xf>
    <xf numFmtId="171" fontId="28" fillId="2" borderId="70" xfId="0" applyNumberFormat="1" applyFont="1" applyFill="1" applyBorder="1" applyAlignment="1" applyProtection="1">
      <alignment horizontal="left" vertical="center" shrinkToFit="1"/>
    </xf>
    <xf numFmtId="171" fontId="29" fillId="2" borderId="70" xfId="0" applyNumberFormat="1" applyFont="1" applyFill="1" applyBorder="1" applyAlignment="1" applyProtection="1">
      <alignment horizontal="left" vertical="center" shrinkToFit="1"/>
      <protection locked="0"/>
    </xf>
    <xf numFmtId="171" fontId="28" fillId="2" borderId="71" xfId="0" applyNumberFormat="1" applyFont="1" applyFill="1" applyBorder="1" applyAlignment="1" applyProtection="1">
      <alignment horizontal="left" vertical="center" shrinkToFit="1"/>
    </xf>
    <xf numFmtId="172" fontId="28" fillId="2" borderId="70" xfId="0" applyNumberFormat="1" applyFont="1" applyFill="1" applyBorder="1" applyAlignment="1" applyProtection="1">
      <alignment horizontal="center" vertical="center"/>
    </xf>
    <xf numFmtId="0" fontId="28" fillId="2" borderId="70" xfId="0" applyFont="1" applyFill="1" applyBorder="1" applyAlignment="1" applyProtection="1">
      <alignment horizontal="center" vertical="center"/>
    </xf>
    <xf numFmtId="171" fontId="28" fillId="2" borderId="72" xfId="0" applyNumberFormat="1" applyFont="1" applyFill="1" applyBorder="1" applyAlignment="1" applyProtection="1">
      <alignment horizontal="left" vertical="center" shrinkToFit="1"/>
    </xf>
    <xf numFmtId="171" fontId="29" fillId="2" borderId="72" xfId="0" applyNumberFormat="1" applyFont="1" applyFill="1" applyBorder="1" applyAlignment="1" applyProtection="1">
      <alignment horizontal="left" vertical="center" shrinkToFit="1"/>
      <protection locked="0"/>
    </xf>
    <xf numFmtId="171" fontId="28" fillId="2" borderId="73" xfId="0" applyNumberFormat="1" applyFont="1" applyFill="1" applyBorder="1" applyAlignment="1" applyProtection="1">
      <alignment horizontal="left" vertical="center" shrinkToFit="1"/>
    </xf>
    <xf numFmtId="172" fontId="28" fillId="2" borderId="72" xfId="0" applyNumberFormat="1" applyFont="1" applyFill="1" applyBorder="1" applyAlignment="1" applyProtection="1">
      <alignment horizontal="center" vertical="center"/>
    </xf>
    <xf numFmtId="0" fontId="28" fillId="2" borderId="72" xfId="0" applyFont="1" applyFill="1" applyBorder="1" applyAlignment="1" applyProtection="1">
      <alignment horizontal="center" vertical="center"/>
    </xf>
    <xf numFmtId="171" fontId="30" fillId="2" borderId="72" xfId="0" applyNumberFormat="1" applyFont="1" applyFill="1" applyBorder="1" applyAlignment="1" applyProtection="1">
      <alignment horizontal="left" vertical="center" shrinkToFit="1"/>
    </xf>
    <xf numFmtId="171" fontId="31" fillId="2" borderId="72" xfId="0" applyNumberFormat="1" applyFont="1" applyFill="1" applyBorder="1" applyAlignment="1" applyProtection="1">
      <alignment horizontal="left" vertical="center" shrinkToFit="1"/>
      <protection locked="0"/>
    </xf>
    <xf numFmtId="171" fontId="30" fillId="2" borderId="73" xfId="0" applyNumberFormat="1" applyFont="1" applyFill="1" applyBorder="1" applyAlignment="1" applyProtection="1">
      <alignment horizontal="left" vertical="center" shrinkToFit="1"/>
    </xf>
    <xf numFmtId="172" fontId="30" fillId="2" borderId="72" xfId="0" applyNumberFormat="1" applyFont="1" applyFill="1" applyBorder="1" applyAlignment="1" applyProtection="1">
      <alignment horizontal="center" vertical="center"/>
    </xf>
    <xf numFmtId="0" fontId="30" fillId="2" borderId="72" xfId="0" applyFont="1" applyFill="1" applyBorder="1" applyAlignment="1" applyProtection="1">
      <alignment horizontal="center" vertical="center"/>
    </xf>
    <xf numFmtId="4" fontId="30" fillId="2" borderId="72" xfId="0" applyNumberFormat="1" applyFont="1" applyFill="1" applyBorder="1" applyAlignment="1" applyProtection="1">
      <alignment horizontal="right" vertical="center" shrinkToFit="1"/>
    </xf>
    <xf numFmtId="4" fontId="31" fillId="2" borderId="72" xfId="0" applyNumberFormat="1" applyFont="1" applyFill="1" applyBorder="1" applyAlignment="1" applyProtection="1">
      <alignment horizontal="right" vertical="center" shrinkToFit="1"/>
      <protection locked="0"/>
    </xf>
    <xf numFmtId="4" fontId="30" fillId="2" borderId="73" xfId="0" applyNumberFormat="1" applyFont="1" applyFill="1" applyBorder="1" applyAlignment="1" applyProtection="1">
      <alignment horizontal="right" vertical="center" shrinkToFit="1"/>
    </xf>
    <xf numFmtId="4" fontId="30" fillId="0" borderId="72" xfId="0" applyNumberFormat="1" applyFont="1" applyFill="1" applyBorder="1" applyAlignment="1" applyProtection="1">
      <alignment horizontal="right" vertical="center" shrinkToFit="1"/>
    </xf>
    <xf numFmtId="4" fontId="30" fillId="0" borderId="72" xfId="0" applyNumberFormat="1" applyFont="1" applyFill="1" applyBorder="1" applyAlignment="1" applyProtection="1">
      <alignment horizontal="right" vertical="center" shrinkToFit="1"/>
      <protection locked="0"/>
    </xf>
    <xf numFmtId="4" fontId="30" fillId="0" borderId="73" xfId="0" applyNumberFormat="1" applyFont="1" applyFill="1" applyBorder="1" applyAlignment="1" applyProtection="1">
      <alignment horizontal="right" vertical="center" shrinkToFit="1"/>
    </xf>
    <xf numFmtId="172" fontId="30" fillId="0" borderId="72" xfId="0" applyNumberFormat="1" applyFont="1" applyFill="1" applyBorder="1" applyAlignment="1" applyProtection="1">
      <alignment horizontal="center" vertical="center"/>
    </xf>
    <xf numFmtId="0" fontId="30" fillId="0" borderId="72" xfId="0" applyFont="1" applyFill="1" applyBorder="1" applyAlignment="1" applyProtection="1">
      <alignment horizontal="center" vertical="center"/>
    </xf>
    <xf numFmtId="3" fontId="30" fillId="0" borderId="72" xfId="0" applyNumberFormat="1" applyFont="1" applyFill="1" applyBorder="1" applyAlignment="1" applyProtection="1">
      <alignment horizontal="right" vertical="center" shrinkToFit="1"/>
    </xf>
    <xf numFmtId="3" fontId="30" fillId="0" borderId="72" xfId="0" applyNumberFormat="1" applyFont="1" applyFill="1" applyBorder="1" applyAlignment="1" applyProtection="1">
      <alignment horizontal="right" vertical="center" shrinkToFit="1"/>
      <protection locked="0"/>
    </xf>
    <xf numFmtId="3" fontId="30" fillId="0" borderId="73" xfId="0" applyNumberFormat="1" applyFont="1" applyFill="1" applyBorder="1" applyAlignment="1" applyProtection="1">
      <alignment horizontal="right" vertical="center" shrinkToFit="1"/>
    </xf>
    <xf numFmtId="3" fontId="0" fillId="0" borderId="68" xfId="0" applyNumberFormat="1" applyBorder="1" applyAlignment="1">
      <alignment horizontal="center"/>
    </xf>
    <xf numFmtId="3" fontId="0" fillId="0" borderId="60" xfId="0" applyNumberFormat="1" applyBorder="1" applyAlignment="1">
      <alignment horizontal="center"/>
    </xf>
    <xf numFmtId="3" fontId="0" fillId="0" borderId="67" xfId="0" applyNumberFormat="1" applyBorder="1" applyAlignment="1">
      <alignment horizontal="center"/>
    </xf>
    <xf numFmtId="3" fontId="0" fillId="0" borderId="74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75" xfId="0" applyNumberFormat="1" applyBorder="1" applyAlignment="1">
      <alignment horizontal="center"/>
    </xf>
    <xf numFmtId="1" fontId="20" fillId="0" borderId="66" xfId="0" applyNumberFormat="1" applyFont="1" applyBorder="1" applyAlignment="1">
      <alignment horizontal="center"/>
    </xf>
    <xf numFmtId="1" fontId="20" fillId="0" borderId="65" xfId="0" applyNumberFormat="1" applyFont="1" applyBorder="1" applyAlignment="1">
      <alignment horizontal="center"/>
    </xf>
    <xf numFmtId="1" fontId="0" fillId="0" borderId="64" xfId="0" applyNumberFormat="1" applyBorder="1" applyAlignment="1">
      <alignment vertical="center"/>
    </xf>
    <xf numFmtId="1" fontId="0" fillId="0" borderId="0" xfId="0" applyNumberFormat="1"/>
    <xf numFmtId="1" fontId="0" fillId="0" borderId="0" xfId="0" applyNumberFormat="1" applyBorder="1"/>
    <xf numFmtId="164" fontId="30" fillId="0" borderId="76" xfId="0" applyNumberFormat="1" applyFont="1" applyFill="1" applyBorder="1" applyAlignment="1" applyProtection="1">
      <alignment horizontal="left" vertical="center" shrinkToFit="1"/>
    </xf>
    <xf numFmtId="171" fontId="32" fillId="0" borderId="77" xfId="0" applyNumberFormat="1" applyFont="1" applyFill="1" applyBorder="1" applyAlignment="1" applyProtection="1">
      <alignment horizontal="center" vertical="center" wrapText="1"/>
    </xf>
    <xf numFmtId="172" fontId="32" fillId="0" borderId="77" xfId="0" applyNumberFormat="1" applyFont="1" applyFill="1" applyBorder="1" applyAlignment="1" applyProtection="1">
      <alignment horizontal="center" vertical="center" wrapText="1"/>
    </xf>
    <xf numFmtId="0" fontId="32" fillId="0" borderId="71" xfId="0" applyFont="1" applyFill="1" applyBorder="1" applyAlignment="1" applyProtection="1">
      <alignment horizontal="center" vertical="center" wrapText="1"/>
    </xf>
    <xf numFmtId="171" fontId="32" fillId="0" borderId="78" xfId="0" applyNumberFormat="1" applyFont="1" applyFill="1" applyBorder="1" applyAlignment="1" applyProtection="1">
      <alignment horizontal="center" vertical="center" wrapText="1"/>
    </xf>
    <xf numFmtId="172" fontId="32" fillId="0" borderId="78" xfId="0" applyNumberFormat="1" applyFont="1" applyFill="1" applyBorder="1" applyAlignment="1" applyProtection="1">
      <alignment horizontal="center" vertical="center" wrapText="1"/>
    </xf>
    <xf numFmtId="0" fontId="32" fillId="0" borderId="78" xfId="0" applyFont="1" applyFill="1" applyBorder="1" applyAlignment="1" applyProtection="1">
      <alignment horizontal="center" vertical="center" wrapText="1"/>
    </xf>
    <xf numFmtId="3" fontId="33" fillId="0" borderId="68" xfId="0" applyNumberFormat="1" applyFont="1" applyFill="1" applyBorder="1" applyAlignment="1" applyProtection="1">
      <alignment horizontal="right" vertical="center" shrinkToFit="1"/>
    </xf>
    <xf numFmtId="0" fontId="33" fillId="0" borderId="60" xfId="0" applyFont="1" applyFill="1" applyBorder="1" applyAlignment="1" applyProtection="1">
      <alignment horizontal="right" vertical="center"/>
    </xf>
    <xf numFmtId="0" fontId="33" fillId="0" borderId="67" xfId="0" applyFont="1" applyFill="1" applyBorder="1" applyAlignment="1" applyProtection="1">
      <alignment horizontal="center" vertical="center"/>
    </xf>
    <xf numFmtId="3" fontId="0" fillId="0" borderId="68" xfId="0" applyNumberFormat="1" applyBorder="1"/>
    <xf numFmtId="3" fontId="0" fillId="0" borderId="60" xfId="0" applyNumberFormat="1" applyBorder="1"/>
    <xf numFmtId="3" fontId="33" fillId="0" borderId="74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right" vertical="center"/>
    </xf>
    <xf numFmtId="0" fontId="33" fillId="0" borderId="75" xfId="0" applyFont="1" applyFill="1" applyBorder="1" applyAlignment="1" applyProtection="1">
      <alignment horizontal="center" vertical="center"/>
    </xf>
    <xf numFmtId="3" fontId="0" fillId="0" borderId="74" xfId="0" applyNumberFormat="1" applyBorder="1"/>
    <xf numFmtId="3" fontId="33" fillId="0" borderId="74" xfId="29" applyNumberFormat="1" applyFont="1" applyFill="1" applyBorder="1" applyAlignment="1" applyProtection="1">
      <alignment horizontal="right" vertical="center"/>
    </xf>
    <xf numFmtId="172" fontId="32" fillId="2" borderId="68" xfId="0" applyNumberFormat="1" applyFont="1" applyFill="1" applyBorder="1" applyAlignment="1" applyProtection="1">
      <alignment horizontal="center" vertical="center"/>
      <protection locked="0"/>
    </xf>
    <xf numFmtId="3" fontId="33" fillId="0" borderId="74" xfId="0" applyNumberFormat="1" applyFont="1" applyFill="1" applyBorder="1" applyAlignment="1" applyProtection="1">
      <alignment vertical="center" shrinkToFit="1"/>
    </xf>
    <xf numFmtId="0" fontId="34" fillId="2" borderId="74" xfId="0" applyFont="1" applyFill="1" applyBorder="1" applyAlignment="1" applyProtection="1">
      <alignment horizontal="right" vertical="center"/>
      <protection locked="0"/>
    </xf>
    <xf numFmtId="10" fontId="32" fillId="2" borderId="74" xfId="0" applyNumberFormat="1" applyFont="1" applyFill="1" applyBorder="1" applyAlignment="1" applyProtection="1">
      <alignment horizontal="right" vertical="center"/>
      <protection locked="0"/>
    </xf>
    <xf numFmtId="0" fontId="20" fillId="0" borderId="66" xfId="0" applyFont="1" applyBorder="1" applyAlignment="1">
      <alignment horizontal="center"/>
    </xf>
    <xf numFmtId="0" fontId="20" fillId="0" borderId="65" xfId="0" applyFont="1" applyBorder="1" applyAlignment="1">
      <alignment horizontal="center"/>
    </xf>
    <xf numFmtId="0" fontId="0" fillId="0" borderId="64" xfId="0" applyBorder="1"/>
    <xf numFmtId="3" fontId="33" fillId="0" borderId="74" xfId="0" applyNumberFormat="1" applyFont="1" applyFill="1" applyBorder="1" applyAlignment="1" applyProtection="1">
      <alignment horizontal="right" vertical="center" shrinkToFit="1"/>
    </xf>
    <xf numFmtId="3" fontId="32" fillId="0" borderId="74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Fill="1"/>
    <xf numFmtId="9" fontId="7" fillId="15" borderId="24" xfId="14" applyFont="1" applyFill="1" applyBorder="1" applyAlignment="1">
      <alignment horizontal="center"/>
    </xf>
    <xf numFmtId="0" fontId="7" fillId="15" borderId="24" xfId="14" applyNumberFormat="1" applyFont="1" applyFill="1" applyBorder="1" applyAlignment="1">
      <alignment horizontal="center"/>
    </xf>
    <xf numFmtId="10" fontId="7" fillId="15" borderId="24" xfId="14" applyNumberFormat="1" applyFont="1" applyFill="1" applyBorder="1" applyAlignment="1">
      <alignment horizontal="center"/>
    </xf>
    <xf numFmtId="168" fontId="7" fillId="15" borderId="24" xfId="14" applyNumberFormat="1" applyFont="1" applyFill="1" applyBorder="1" applyAlignment="1">
      <alignment horizontal="center"/>
    </xf>
    <xf numFmtId="0" fontId="7" fillId="15" borderId="27" xfId="14" applyNumberFormat="1" applyFont="1" applyFill="1" applyBorder="1" applyAlignment="1">
      <alignment horizontal="center"/>
    </xf>
    <xf numFmtId="2" fontId="7" fillId="15" borderId="24" xfId="14" applyNumberFormat="1" applyFont="1" applyFill="1" applyBorder="1" applyAlignment="1">
      <alignment horizontal="center"/>
    </xf>
    <xf numFmtId="2" fontId="32" fillId="2" borderId="74" xfId="0" applyNumberFormat="1" applyFont="1" applyFill="1" applyBorder="1" applyAlignment="1" applyProtection="1">
      <alignment horizontal="right" vertical="center"/>
      <protection locked="0"/>
    </xf>
    <xf numFmtId="0" fontId="3" fillId="2" borderId="9" xfId="0" applyFont="1" applyFill="1" applyBorder="1" applyAlignment="1">
      <alignment horizontal="left"/>
    </xf>
    <xf numFmtId="3" fontId="1" fillId="2" borderId="0" xfId="2" applyNumberFormat="1" applyFont="1" applyFill="1" applyBorder="1" applyAlignment="1">
      <alignment horizontal="center"/>
    </xf>
    <xf numFmtId="3" fontId="1" fillId="15" borderId="19" xfId="14" applyNumberFormat="1" applyFont="1" applyFill="1" applyBorder="1" applyAlignment="1">
      <alignment horizontal="center"/>
    </xf>
    <xf numFmtId="0" fontId="1" fillId="5" borderId="21" xfId="14" applyNumberFormat="1" applyFont="1" applyFill="1" applyBorder="1" applyAlignment="1">
      <alignment horizontal="center"/>
    </xf>
    <xf numFmtId="0" fontId="1" fillId="5" borderId="14" xfId="14" applyNumberFormat="1" applyFont="1" applyFill="1" applyBorder="1" applyAlignment="1">
      <alignment horizontal="center"/>
    </xf>
    <xf numFmtId="0" fontId="3" fillId="5" borderId="6" xfId="14" applyNumberFormat="1" applyFont="1" applyFill="1" applyBorder="1" applyAlignment="1">
      <alignment horizontal="center"/>
    </xf>
    <xf numFmtId="3" fontId="1" fillId="2" borderId="79" xfId="2" applyNumberFormat="1" applyFont="1" applyFill="1" applyBorder="1" applyAlignment="1">
      <alignment horizontal="center"/>
    </xf>
    <xf numFmtId="3" fontId="3" fillId="2" borderId="13" xfId="2" applyNumberFormat="1" applyFont="1" applyFill="1" applyBorder="1" applyAlignment="1">
      <alignment horizontal="center"/>
    </xf>
    <xf numFmtId="0" fontId="20" fillId="5" borderId="80" xfId="0" applyFont="1" applyFill="1" applyBorder="1"/>
    <xf numFmtId="0" fontId="0" fillId="5" borderId="81" xfId="0" applyFill="1" applyBorder="1"/>
    <xf numFmtId="0" fontId="12" fillId="0" borderId="0" xfId="0" applyFont="1" applyFill="1" applyAlignment="1">
      <alignment vertical="center"/>
    </xf>
    <xf numFmtId="3" fontId="7" fillId="15" borderId="24" xfId="14" applyNumberFormat="1" applyFont="1" applyFill="1" applyBorder="1" applyAlignment="1">
      <alignment horizontal="center"/>
    </xf>
    <xf numFmtId="3" fontId="3" fillId="0" borderId="19" xfId="14" applyNumberFormat="1" applyFont="1" applyFill="1" applyBorder="1" applyAlignment="1">
      <alignment horizontal="center"/>
    </xf>
    <xf numFmtId="10" fontId="3" fillId="0" borderId="19" xfId="14" applyNumberFormat="1" applyFont="1" applyFill="1" applyBorder="1" applyAlignment="1">
      <alignment horizontal="center"/>
    </xf>
    <xf numFmtId="3" fontId="3" fillId="0" borderId="28" xfId="14" applyNumberFormat="1" applyFont="1" applyFill="1" applyBorder="1" applyAlignment="1">
      <alignment horizontal="center"/>
    </xf>
    <xf numFmtId="10" fontId="3" fillId="0" borderId="28" xfId="14" applyNumberFormat="1" applyFont="1" applyFill="1" applyBorder="1" applyAlignment="1">
      <alignment horizontal="center"/>
    </xf>
    <xf numFmtId="3" fontId="3" fillId="0" borderId="31" xfId="14" applyNumberFormat="1" applyFont="1" applyFill="1" applyBorder="1" applyAlignment="1">
      <alignment horizontal="center"/>
    </xf>
    <xf numFmtId="10" fontId="3" fillId="0" borderId="31" xfId="14" applyNumberFormat="1" applyFont="1" applyFill="1" applyBorder="1" applyAlignment="1">
      <alignment horizontal="center"/>
    </xf>
    <xf numFmtId="3" fontId="0" fillId="5" borderId="0" xfId="0" applyNumberFormat="1" applyFill="1"/>
    <xf numFmtId="0" fontId="20" fillId="5" borderId="0" xfId="0" applyFont="1" applyFill="1"/>
    <xf numFmtId="0" fontId="36" fillId="5" borderId="0" xfId="0" applyFont="1" applyFill="1"/>
    <xf numFmtId="1" fontId="6" fillId="3" borderId="22" xfId="11" applyNumberFormat="1" applyFont="1" applyFill="1" applyBorder="1" applyAlignment="1">
      <alignment horizontal="center"/>
    </xf>
    <xf numFmtId="1" fontId="6" fillId="3" borderId="34" xfId="11" applyNumberFormat="1" applyFont="1" applyFill="1" applyBorder="1" applyAlignment="1">
      <alignment horizontal="center"/>
    </xf>
    <xf numFmtId="0" fontId="1" fillId="15" borderId="48" xfId="11" applyFont="1" applyFill="1" applyBorder="1" applyAlignment="1">
      <alignment horizontal="left"/>
    </xf>
    <xf numFmtId="3" fontId="1" fillId="15" borderId="49" xfId="14" applyNumberFormat="1" applyFont="1" applyFill="1" applyBorder="1" applyAlignment="1">
      <alignment horizontal="center"/>
    </xf>
    <xf numFmtId="3" fontId="3" fillId="5" borderId="58" xfId="14" applyNumberFormat="1" applyFont="1" applyFill="1" applyBorder="1" applyAlignment="1">
      <alignment horizontal="center"/>
    </xf>
    <xf numFmtId="3" fontId="3" fillId="5" borderId="21" xfId="14" applyNumberFormat="1" applyFont="1" applyFill="1" applyBorder="1" applyAlignment="1">
      <alignment horizontal="center"/>
    </xf>
    <xf numFmtId="3" fontId="1" fillId="15" borderId="28" xfId="14" applyNumberFormat="1" applyFont="1" applyFill="1" applyBorder="1" applyAlignment="1">
      <alignment horizontal="left"/>
    </xf>
    <xf numFmtId="0" fontId="3" fillId="0" borderId="39" xfId="11" applyFont="1" applyFill="1" applyBorder="1" applyAlignment="1">
      <alignment horizontal="right"/>
    </xf>
    <xf numFmtId="3" fontId="3" fillId="0" borderId="31" xfId="14" applyNumberFormat="1" applyFont="1" applyFill="1" applyBorder="1" applyAlignment="1">
      <alignment horizontal="right"/>
    </xf>
    <xf numFmtId="3" fontId="1" fillId="0" borderId="31" xfId="14" applyNumberFormat="1" applyFont="1" applyFill="1" applyBorder="1" applyAlignment="1">
      <alignment horizontal="center"/>
    </xf>
    <xf numFmtId="3" fontId="18" fillId="7" borderId="5" xfId="2" applyNumberFormat="1" applyFont="1" applyFill="1" applyBorder="1" applyAlignment="1">
      <alignment horizontal="center"/>
    </xf>
    <xf numFmtId="0" fontId="37" fillId="0" borderId="0" xfId="0" applyFont="1"/>
    <xf numFmtId="0" fontId="3" fillId="4" borderId="6" xfId="11" applyFont="1" applyFill="1" applyBorder="1" applyAlignment="1">
      <alignment horizontal="center" vertical="center"/>
    </xf>
    <xf numFmtId="0" fontId="3" fillId="4" borderId="14" xfId="11" applyFont="1" applyFill="1" applyBorder="1" applyAlignment="1">
      <alignment horizontal="center" vertical="center"/>
    </xf>
    <xf numFmtId="3" fontId="1" fillId="5" borderId="7" xfId="2" applyNumberFormat="1" applyFont="1" applyFill="1" applyBorder="1" applyAlignment="1">
      <alignment horizontal="center"/>
    </xf>
    <xf numFmtId="3" fontId="1" fillId="5" borderId="32" xfId="2" applyNumberFormat="1" applyFont="1" applyFill="1" applyBorder="1" applyAlignment="1">
      <alignment horizontal="center"/>
    </xf>
    <xf numFmtId="3" fontId="1" fillId="5" borderId="9" xfId="2" applyNumberFormat="1" applyFont="1" applyFill="1" applyBorder="1" applyAlignment="1">
      <alignment horizontal="center"/>
    </xf>
    <xf numFmtId="3" fontId="1" fillId="5" borderId="24" xfId="2" applyNumberFormat="1" applyFont="1" applyFill="1" applyBorder="1" applyAlignment="1">
      <alignment horizontal="center"/>
    </xf>
    <xf numFmtId="3" fontId="1" fillId="5" borderId="11" xfId="2" applyNumberFormat="1" applyFont="1" applyFill="1" applyBorder="1" applyAlignment="1">
      <alignment horizontal="center"/>
    </xf>
    <xf numFmtId="3" fontId="1" fillId="5" borderId="27" xfId="2" applyNumberFormat="1" applyFont="1" applyFill="1" applyBorder="1" applyAlignment="1">
      <alignment horizontal="center"/>
    </xf>
    <xf numFmtId="0" fontId="30" fillId="2" borderId="75" xfId="0" applyFont="1" applyFill="1" applyBorder="1" applyAlignment="1" applyProtection="1">
      <alignment horizontal="right" vertical="center"/>
    </xf>
    <xf numFmtId="0" fontId="30" fillId="2" borderId="0" xfId="0" applyFont="1" applyFill="1" applyBorder="1" applyAlignment="1" applyProtection="1">
      <alignment horizontal="right" vertical="center"/>
    </xf>
    <xf numFmtId="0" fontId="36" fillId="16" borderId="0" xfId="0" applyFont="1" applyFill="1" applyAlignment="1">
      <alignment horizontal="center"/>
    </xf>
    <xf numFmtId="1" fontId="20" fillId="0" borderId="0" xfId="0" applyNumberFormat="1" applyFont="1" applyFill="1" applyBorder="1" applyAlignment="1">
      <alignment horizontal="center" vertical="center"/>
    </xf>
    <xf numFmtId="0" fontId="30" fillId="2" borderId="67" xfId="0" applyFont="1" applyFill="1" applyBorder="1" applyAlignment="1" applyProtection="1">
      <alignment horizontal="right" vertical="center"/>
    </xf>
    <xf numFmtId="0" fontId="30" fillId="2" borderId="60" xfId="0" applyFont="1" applyFill="1" applyBorder="1" applyAlignment="1" applyProtection="1">
      <alignment horizontal="right" vertical="center"/>
    </xf>
    <xf numFmtId="0" fontId="20" fillId="0" borderId="0" xfId="0" applyFont="1" applyFill="1" applyAlignment="1">
      <alignment horizontal="center"/>
    </xf>
    <xf numFmtId="0" fontId="35" fillId="0" borderId="64" xfId="0" applyFont="1" applyFill="1" applyBorder="1" applyAlignment="1" applyProtection="1">
      <alignment horizontal="center" vertical="center"/>
    </xf>
    <xf numFmtId="0" fontId="35" fillId="0" borderId="65" xfId="0" applyFont="1" applyFill="1" applyBorder="1" applyAlignment="1" applyProtection="1">
      <alignment horizontal="center" vertical="center"/>
    </xf>
    <xf numFmtId="0" fontId="35" fillId="0" borderId="66" xfId="0" applyFont="1" applyFill="1" applyBorder="1" applyAlignment="1" applyProtection="1">
      <alignment horizontal="center" vertical="center"/>
    </xf>
    <xf numFmtId="0" fontId="32" fillId="0" borderId="64" xfId="0" applyFont="1" applyFill="1" applyBorder="1" applyAlignment="1" applyProtection="1">
      <alignment horizontal="center" vertical="center"/>
    </xf>
    <xf numFmtId="0" fontId="32" fillId="0" borderId="65" xfId="0" applyFont="1" applyFill="1" applyBorder="1" applyAlignment="1" applyProtection="1">
      <alignment horizontal="center" vertical="center"/>
    </xf>
    <xf numFmtId="0" fontId="32" fillId="0" borderId="66" xfId="0" applyFont="1" applyFill="1" applyBorder="1" applyAlignment="1" applyProtection="1">
      <alignment horizontal="center" vertical="center"/>
    </xf>
  </cellXfs>
  <cellStyles count="30">
    <cellStyle name="Comma" xfId="27" builtinId="3"/>
    <cellStyle name="Comma 2" xfId="3"/>
    <cellStyle name="Comma 2 2" xfId="19"/>
    <cellStyle name="Comma 3" xfId="2"/>
    <cellStyle name="Hyperlink" xfId="28" builtinId="8"/>
    <cellStyle name="MLComma0" xfId="4"/>
    <cellStyle name="MLDollar0" xfId="5"/>
    <cellStyle name="MLEuro0" xfId="6"/>
    <cellStyle name="MLMultiple0" xfId="7"/>
    <cellStyle name="MLPercent0" xfId="8"/>
    <cellStyle name="MLPound0" xfId="9"/>
    <cellStyle name="MLYen0" xfId="10"/>
    <cellStyle name="Normal" xfId="0" builtinId="0"/>
    <cellStyle name="Normal 2" xfId="11"/>
    <cellStyle name="Normal 2 2" xfId="20"/>
    <cellStyle name="Normal 3" xfId="12"/>
    <cellStyle name="Normal 3 2" xfId="21"/>
    <cellStyle name="Normal 4" xfId="17"/>
    <cellStyle name="Normal 4 2" xfId="23"/>
    <cellStyle name="Normal 5" xfId="18"/>
    <cellStyle name="Normal 6" xfId="24"/>
    <cellStyle name="Normal 7" xfId="25"/>
    <cellStyle name="Normal 8" xfId="1"/>
    <cellStyle name="Normal 9" xfId="26"/>
    <cellStyle name="Percent" xfId="29" builtinId="5"/>
    <cellStyle name="Percent 2" xfId="14"/>
    <cellStyle name="Percent 2 2" xfId="22"/>
    <cellStyle name="Percent 3" xfId="13"/>
    <cellStyle name="Standard_Übersicht Haushalte" xfId="15"/>
    <cellStyle name="t" xfId="16"/>
  </cellStyles>
  <dxfs count="6">
    <dxf>
      <border>
        <top/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top/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3333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Revenues &amp; Net Income (in SAR)</a:t>
            </a:r>
          </a:p>
          <a:p>
            <a:pPr>
              <a:defRPr/>
            </a:pP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Cover!$Q$27</c:f>
              <c:strCache>
                <c:ptCount val="1"/>
                <c:pt idx="0">
                  <c:v>Revenues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Cover!$R$26:$W$26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Cover!$R$27:$W$27</c:f>
              <c:numCache>
                <c:formatCode>#,##0</c:formatCode>
                <c:ptCount val="6"/>
                <c:pt idx="0">
                  <c:v>12947700</c:v>
                </c:pt>
                <c:pt idx="1">
                  <c:v>13866986.699999999</c:v>
                </c:pt>
                <c:pt idx="2">
                  <c:v>14851542.7557</c:v>
                </c:pt>
                <c:pt idx="3">
                  <c:v>15906002.291354701</c:v>
                </c:pt>
                <c:pt idx="4">
                  <c:v>17035328.454040885</c:v>
                </c:pt>
                <c:pt idx="5">
                  <c:v>18244836.774277791</c:v>
                </c:pt>
              </c:numCache>
            </c:numRef>
          </c:val>
        </c:ser>
        <c:ser>
          <c:idx val="1"/>
          <c:order val="1"/>
          <c:tx>
            <c:strRef>
              <c:f>Cover!$Q$28</c:f>
              <c:strCache>
                <c:ptCount val="1"/>
                <c:pt idx="0">
                  <c:v>Net Income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Cover!$R$26:$W$26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Cover!$R$28:$W$28</c:f>
              <c:numCache>
                <c:formatCode>#,##0</c:formatCode>
                <c:ptCount val="6"/>
                <c:pt idx="0">
                  <c:v>9973061.3399999999</c:v>
                </c:pt>
                <c:pt idx="1">
                  <c:v>10859814.18375</c:v>
                </c:pt>
                <c:pt idx="2">
                  <c:v>11686081.661506251</c:v>
                </c:pt>
                <c:pt idx="3">
                  <c:v>12572927.803220693</c:v>
                </c:pt>
                <c:pt idx="4">
                  <c:v>13517936.742961239</c:v>
                </c:pt>
                <c:pt idx="5">
                  <c:v>14527414.19593446</c:v>
                </c:pt>
              </c:numCache>
            </c:numRef>
          </c:val>
        </c:ser>
        <c:ser>
          <c:idx val="2"/>
          <c:order val="2"/>
          <c:tx>
            <c:strRef>
              <c:f>Cover!$Q$29</c:f>
              <c:strCache>
                <c:ptCount val="1"/>
                <c:pt idx="0">
                  <c:v>Operting Cash Flows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Cover!$R$26:$W$26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Cover!$R$29:$W$29</c:f>
              <c:numCache>
                <c:formatCode>#,##0</c:formatCode>
                <c:ptCount val="6"/>
                <c:pt idx="0">
                  <c:v>9930432.1733333338</c:v>
                </c:pt>
                <c:pt idx="1">
                  <c:v>10891346.312916666</c:v>
                </c:pt>
                <c:pt idx="2">
                  <c:v>11717211.37184375</c:v>
                </c:pt>
                <c:pt idx="3">
                  <c:v>12603626.522992156</c:v>
                </c:pt>
                <c:pt idx="4">
                  <c:v>13548173.871836476</c:v>
                </c:pt>
                <c:pt idx="5">
                  <c:v>14557156.960959837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8959616"/>
        <c:axId val="128961152"/>
        <c:axId val="0"/>
      </c:bar3DChart>
      <c:catAx>
        <c:axId val="12895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8961152"/>
        <c:crosses val="autoZero"/>
        <c:auto val="1"/>
        <c:lblAlgn val="ctr"/>
        <c:lblOffset val="100"/>
        <c:noMultiLvlLbl val="0"/>
      </c:catAx>
      <c:valAx>
        <c:axId val="1289611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2895961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 b="1" i="0" baseline="0"/>
            </a:pPr>
            <a:endParaRPr lang="en-US"/>
          </a:p>
        </c:txPr>
      </c:dTable>
    </c:plotArea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25400" cap="flat" cmpd="sng" algn="ctr">
      <a:solidFill>
        <a:schemeClr val="accent2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 sz="180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Cash Balance and Net Worth (in SAR)</a:t>
            </a:r>
            <a:endParaRPr lang="en-US" sz="1800" baseline="0"/>
          </a:p>
        </c:rich>
      </c:tx>
      <c:layout>
        <c:manualLayout>
          <c:xMode val="edge"/>
          <c:yMode val="edge"/>
          <c:x val="0.26215344641007182"/>
          <c:y val="2.1917808219178082E-2"/>
        </c:manualLayout>
      </c:layout>
      <c:overlay val="1"/>
      <c:spPr>
        <a:solidFill>
          <a:schemeClr val="lt1"/>
        </a:solidFill>
        <a:ln w="25400" cap="flat" cmpd="sng" algn="ctr">
          <a:solidFill>
            <a:schemeClr val="bg1"/>
          </a:solidFill>
          <a:prstDash val="solid"/>
        </a:ln>
        <a:effectLst/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Cover!$Q$32</c:f>
              <c:strCache>
                <c:ptCount val="1"/>
                <c:pt idx="0">
                  <c:v>Cash Balance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Cover!$R$31:$W$31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Cover!$R$32:$W$32</c:f>
              <c:numCache>
                <c:formatCode>#,##0</c:formatCode>
                <c:ptCount val="6"/>
                <c:pt idx="0">
                  <c:v>10361181.993333334</c:v>
                </c:pt>
                <c:pt idx="1">
                  <c:v>21184856.946249999</c:v>
                </c:pt>
                <c:pt idx="2">
                  <c:v>32825745.058093749</c:v>
                </c:pt>
                <c:pt idx="3">
                  <c:v>45358366.411085904</c:v>
                </c:pt>
                <c:pt idx="4">
                  <c:v>58906540.28292238</c:v>
                </c:pt>
                <c:pt idx="5">
                  <c:v>73463697.243882209</c:v>
                </c:pt>
              </c:numCache>
            </c:numRef>
          </c:val>
        </c:ser>
        <c:ser>
          <c:idx val="1"/>
          <c:order val="1"/>
          <c:tx>
            <c:strRef>
              <c:f>Cover!$Q$33</c:f>
              <c:strCache>
                <c:ptCount val="1"/>
                <c:pt idx="0">
                  <c:v>Net Worth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numRef>
              <c:f>Cover!$R$31:$W$31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Cover!$R$33:$W$33</c:f>
              <c:numCache>
                <c:formatCode>#,##0</c:formatCode>
                <c:ptCount val="6"/>
                <c:pt idx="0">
                  <c:v>10560811.369999999</c:v>
                </c:pt>
                <c:pt idx="1">
                  <c:v>21420625.553750001</c:v>
                </c:pt>
                <c:pt idx="2">
                  <c:v>33106707.215256251</c:v>
                </c:pt>
                <c:pt idx="3">
                  <c:v>45679635.018476948</c:v>
                </c:pt>
                <c:pt idx="4">
                  <c:v>59197571.761438191</c:v>
                </c:pt>
                <c:pt idx="5">
                  <c:v>73724985.957372651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29266816"/>
        <c:axId val="129268352"/>
        <c:axId val="0"/>
      </c:bar3DChart>
      <c:catAx>
        <c:axId val="12926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9268352"/>
        <c:crosses val="autoZero"/>
        <c:auto val="1"/>
        <c:lblAlgn val="ctr"/>
        <c:lblOffset val="100"/>
        <c:noMultiLvlLbl val="0"/>
      </c:catAx>
      <c:valAx>
        <c:axId val="1292683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solidFill>
                  <a:schemeClr val="bg1"/>
                </a:solidFill>
              </a:defRPr>
            </a:pPr>
            <a:endParaRPr lang="en-US"/>
          </a:p>
        </c:txPr>
        <c:crossAx val="1292668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>
            <a:solidFill>
              <a:srgbClr val="FFFFFF">
                <a:alpha val="58039"/>
              </a:srgbClr>
            </a:solidFill>
            <a:prstDash val="solid"/>
          </a:ln>
        </c:spPr>
        <c:txPr>
          <a:bodyPr/>
          <a:lstStyle/>
          <a:p>
            <a:pPr rtl="0">
              <a:defRPr sz="1000" b="1" i="0" baseline="0">
                <a:solidFill>
                  <a:schemeClr val="bg1"/>
                </a:solidFill>
              </a:defRPr>
            </a:pPr>
            <a:endParaRPr lang="en-US"/>
          </a:p>
        </c:txPr>
      </c:dTable>
    </c:plotArea>
    <c:plotVisOnly val="1"/>
    <c:dispBlanksAs val="gap"/>
    <c:showDLblsOverMax val="0"/>
  </c:chart>
  <c:spPr>
    <a:solidFill>
      <a:schemeClr val="accent5"/>
    </a:solidFill>
    <a:ln w="28575"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10</xdr:col>
      <xdr:colOff>19050</xdr:colOff>
      <xdr:row>18</xdr:row>
      <xdr:rowOff>166688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10</xdr:col>
      <xdr:colOff>57151</xdr:colOff>
      <xdr:row>38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353787</xdr:colOff>
      <xdr:row>0</xdr:row>
      <xdr:rowOff>103414</xdr:rowOff>
    </xdr:from>
    <xdr:to>
      <xdr:col>18</xdr:col>
      <xdr:colOff>63359</xdr:colOff>
      <xdr:row>4</xdr:row>
      <xdr:rowOff>119289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2070" t="25242" r="16178" b="25779"/>
        <a:stretch>
          <a:fillRect/>
        </a:stretch>
      </xdr:blipFill>
      <xdr:spPr bwMode="auto">
        <a:xfrm>
          <a:off x="9538608" y="103414"/>
          <a:ext cx="1613212" cy="669018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435429</xdr:colOff>
      <xdr:row>1</xdr:row>
      <xdr:rowOff>19050</xdr:rowOff>
    </xdr:from>
    <xdr:to>
      <xdr:col>1</xdr:col>
      <xdr:colOff>2480129</xdr:colOff>
      <xdr:row>4</xdr:row>
      <xdr:rowOff>133351</xdr:rowOff>
    </xdr:to>
    <xdr:sp macro="" textlink="">
      <xdr:nvSpPr>
        <xdr:cNvPr id="2" name="Rounded Rectangular Callout 1"/>
        <xdr:cNvSpPr/>
      </xdr:nvSpPr>
      <xdr:spPr>
        <a:xfrm>
          <a:off x="1045029" y="276225"/>
          <a:ext cx="2044700" cy="695326"/>
        </a:xfrm>
        <a:prstGeom prst="wedgeRoundRectCallout">
          <a:avLst>
            <a:gd name="adj1" fmla="val -36303"/>
            <a:gd name="adj2" fmla="val 75941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Update the</a:t>
          </a:r>
          <a:r>
            <a:rPr lang="en-US" sz="1100" baseline="0">
              <a:solidFill>
                <a:sysClr val="windowText" lastClr="000000"/>
              </a:solidFill>
            </a:rPr>
            <a:t> positions monitored as they are modified in the input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204107</xdr:colOff>
      <xdr:row>6</xdr:row>
      <xdr:rowOff>149678</xdr:rowOff>
    </xdr:from>
    <xdr:to>
      <xdr:col>9</xdr:col>
      <xdr:colOff>1684564</xdr:colOff>
      <xdr:row>10</xdr:row>
      <xdr:rowOff>124278</xdr:rowOff>
    </xdr:to>
    <xdr:sp macro="" textlink="">
      <xdr:nvSpPr>
        <xdr:cNvPr id="7" name="Rounded Rectangular Callout 6"/>
        <xdr:cNvSpPr/>
      </xdr:nvSpPr>
      <xdr:spPr>
        <a:xfrm>
          <a:off x="8572500" y="1020535"/>
          <a:ext cx="2324100" cy="736600"/>
        </a:xfrm>
        <a:prstGeom prst="wedgeRoundRectCallout">
          <a:avLst>
            <a:gd name="adj1" fmla="val -54937"/>
            <a:gd name="adj2" fmla="val 75941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Count for a given</a:t>
          </a:r>
          <a:r>
            <a:rPr lang="en-US" sz="1100" baseline="0">
              <a:solidFill>
                <a:sysClr val="windowText" lastClr="000000"/>
              </a:solidFill>
            </a:rPr>
            <a:t> position is  in the input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108858</xdr:colOff>
      <xdr:row>17</xdr:row>
      <xdr:rowOff>149678</xdr:rowOff>
    </xdr:from>
    <xdr:to>
      <xdr:col>10</xdr:col>
      <xdr:colOff>9072</xdr:colOff>
      <xdr:row>21</xdr:row>
      <xdr:rowOff>60778</xdr:rowOff>
    </xdr:to>
    <xdr:sp macro="" textlink="">
      <xdr:nvSpPr>
        <xdr:cNvPr id="8" name="Rounded Rectangular Callout 7"/>
        <xdr:cNvSpPr/>
      </xdr:nvSpPr>
      <xdr:spPr>
        <a:xfrm>
          <a:off x="8477251" y="3116035"/>
          <a:ext cx="2921000" cy="673100"/>
        </a:xfrm>
        <a:prstGeom prst="wedgeRoundRectCallout">
          <a:avLst>
            <a:gd name="adj1" fmla="val -53298"/>
            <a:gd name="adj2" fmla="val -84404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Cost</a:t>
          </a:r>
          <a:r>
            <a:rPr lang="en-US" sz="1100" baseline="0">
              <a:solidFill>
                <a:sysClr val="windowText" lastClr="000000"/>
              </a:solidFill>
            </a:rPr>
            <a:t> per resource is driven by total annual compensation per employee and increased annually by a specified percentage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2044700</xdr:colOff>
      <xdr:row>29</xdr:row>
      <xdr:rowOff>76200</xdr:rowOff>
    </xdr:to>
    <xdr:sp macro="" textlink="">
      <xdr:nvSpPr>
        <xdr:cNvPr id="9" name="Rounded Rectangular Callout 8"/>
        <xdr:cNvSpPr/>
      </xdr:nvSpPr>
      <xdr:spPr>
        <a:xfrm>
          <a:off x="9212036" y="4708071"/>
          <a:ext cx="2044700" cy="647700"/>
        </a:xfrm>
        <a:prstGeom prst="wedgeRoundRectCallout">
          <a:avLst>
            <a:gd name="adj1" fmla="val -88211"/>
            <a:gd name="adj2" fmla="val -111034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Summing</a:t>
          </a:r>
          <a:r>
            <a:rPr lang="en-US" sz="1100" baseline="0">
              <a:solidFill>
                <a:sysClr val="windowText" lastClr="000000"/>
              </a:solidFill>
            </a:rPr>
            <a:t> up of the different t costs by type of employee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1333501</xdr:colOff>
      <xdr:row>14</xdr:row>
      <xdr:rowOff>54428</xdr:rowOff>
    </xdr:from>
    <xdr:to>
      <xdr:col>4</xdr:col>
      <xdr:colOff>993323</xdr:colOff>
      <xdr:row>19</xdr:row>
      <xdr:rowOff>95249</xdr:rowOff>
    </xdr:to>
    <xdr:sp macro="" textlink="">
      <xdr:nvSpPr>
        <xdr:cNvPr id="2" name="Rounded Rectangular Callout 1"/>
        <xdr:cNvSpPr/>
      </xdr:nvSpPr>
      <xdr:spPr>
        <a:xfrm>
          <a:off x="1943101" y="2835728"/>
          <a:ext cx="4003222" cy="993321"/>
        </a:xfrm>
        <a:prstGeom prst="wedgeRoundRectCallout">
          <a:avLst>
            <a:gd name="adj1" fmla="val -20154"/>
            <a:gd name="adj2" fmla="val -96608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Sum</a:t>
          </a:r>
          <a:r>
            <a:rPr lang="en-US" sz="1100" baseline="0">
              <a:solidFill>
                <a:sysClr val="windowText" lastClr="000000"/>
              </a:solidFill>
            </a:rPr>
            <a:t> up the different sources of revenues grouped by product/segment etc...</a:t>
          </a:r>
        </a:p>
        <a:p>
          <a:pPr algn="l"/>
          <a:r>
            <a:rPr lang="en-US" sz="1100" baseline="0">
              <a:solidFill>
                <a:sysClr val="windowText" lastClr="000000"/>
              </a:solidFill>
            </a:rPr>
            <a:t>Total sales then drive the different relevant cost and working capital calculations and are shown in the output sheet.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408215</xdr:colOff>
      <xdr:row>0</xdr:row>
      <xdr:rowOff>244929</xdr:rowOff>
    </xdr:from>
    <xdr:to>
      <xdr:col>4</xdr:col>
      <xdr:colOff>68037</xdr:colOff>
      <xdr:row>4</xdr:row>
      <xdr:rowOff>161925</xdr:rowOff>
    </xdr:to>
    <xdr:sp macro="" textlink="">
      <xdr:nvSpPr>
        <xdr:cNvPr id="3" name="Rounded Rectangular Callout 2"/>
        <xdr:cNvSpPr/>
      </xdr:nvSpPr>
      <xdr:spPr>
        <a:xfrm>
          <a:off x="1017815" y="244929"/>
          <a:ext cx="4003222" cy="745671"/>
        </a:xfrm>
        <a:prstGeom prst="wedgeRoundRectCallout">
          <a:avLst>
            <a:gd name="adj1" fmla="val -36086"/>
            <a:gd name="adj2" fmla="val 66725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In</a:t>
          </a:r>
          <a:r>
            <a:rPr lang="en-US" sz="1100" baseline="0">
              <a:solidFill>
                <a:sysClr val="windowText" lastClr="000000"/>
              </a:solidFill>
            </a:rPr>
            <a:t> this model, the sales revenues are driven by the volume and price of the sales both of which are scenario driven. Update and adapt as necessary.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1006928</xdr:colOff>
      <xdr:row>2</xdr:row>
      <xdr:rowOff>0</xdr:rowOff>
    </xdr:from>
    <xdr:to>
      <xdr:col>5</xdr:col>
      <xdr:colOff>449037</xdr:colOff>
      <xdr:row>6</xdr:row>
      <xdr:rowOff>66675</xdr:rowOff>
    </xdr:to>
    <xdr:sp macro="" textlink="">
      <xdr:nvSpPr>
        <xdr:cNvPr id="2" name="Rounded Rectangular Callout 1"/>
        <xdr:cNvSpPr/>
      </xdr:nvSpPr>
      <xdr:spPr>
        <a:xfrm>
          <a:off x="6017078" y="438150"/>
          <a:ext cx="1613809" cy="809625"/>
        </a:xfrm>
        <a:prstGeom prst="wedgeRoundRectCallout">
          <a:avLst>
            <a:gd name="adj1" fmla="val -111844"/>
            <a:gd name="adj2" fmla="val -3690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Specify the current year.</a:t>
          </a:r>
        </a:p>
        <a:p>
          <a:pPr algn="l"/>
          <a:r>
            <a:rPr lang="en-US" sz="1100">
              <a:solidFill>
                <a:sysClr val="windowText" lastClr="000000"/>
              </a:solidFill>
            </a:rPr>
            <a:t>The</a:t>
          </a:r>
          <a:r>
            <a:rPr lang="en-US" sz="1100" baseline="0">
              <a:solidFill>
                <a:sysClr val="windowText" lastClr="000000"/>
              </a:solidFill>
            </a:rPr>
            <a:t> model forecasts for the first six years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1455962</xdr:colOff>
      <xdr:row>8</xdr:row>
      <xdr:rowOff>40822</xdr:rowOff>
    </xdr:from>
    <xdr:to>
      <xdr:col>1</xdr:col>
      <xdr:colOff>1864177</xdr:colOff>
      <xdr:row>34</xdr:row>
      <xdr:rowOff>40819</xdr:rowOff>
    </xdr:to>
    <xdr:sp macro="" textlink="">
      <xdr:nvSpPr>
        <xdr:cNvPr id="3" name="Left Brace 2"/>
        <xdr:cNvSpPr/>
      </xdr:nvSpPr>
      <xdr:spPr>
        <a:xfrm rot="10800000">
          <a:off x="2068283" y="1673679"/>
          <a:ext cx="408215" cy="4259033"/>
        </a:xfrm>
        <a:prstGeom prst="leftBrace">
          <a:avLst>
            <a:gd name="adj1" fmla="val 58333"/>
            <a:gd name="adj2" fmla="val 49533"/>
          </a:avLst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1773011</xdr:colOff>
      <xdr:row>18</xdr:row>
      <xdr:rowOff>114301</xdr:rowOff>
    </xdr:from>
    <xdr:to>
      <xdr:col>1</xdr:col>
      <xdr:colOff>3057525</xdr:colOff>
      <xdr:row>26</xdr:row>
      <xdr:rowOff>85726</xdr:rowOff>
    </xdr:to>
    <xdr:sp macro="" textlink="">
      <xdr:nvSpPr>
        <xdr:cNvPr id="4" name="Rounded Rectangular Callout 3"/>
        <xdr:cNvSpPr/>
      </xdr:nvSpPr>
      <xdr:spPr>
        <a:xfrm>
          <a:off x="2382611" y="3619501"/>
          <a:ext cx="1284514" cy="1466850"/>
        </a:xfrm>
        <a:prstGeom prst="wedgeRoundRectCallout">
          <a:avLst>
            <a:gd name="adj1" fmla="val -48449"/>
            <a:gd name="adj2" fmla="val -94852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Details</a:t>
          </a:r>
          <a:r>
            <a:rPr lang="en-US" sz="1100" baseline="0">
              <a:solidFill>
                <a:sysClr val="windowText" lastClr="000000"/>
              </a:solidFill>
            </a:rPr>
            <a:t> of services provided to patients and raw material costs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1726745</xdr:colOff>
      <xdr:row>32</xdr:row>
      <xdr:rowOff>129262</xdr:rowOff>
    </xdr:from>
    <xdr:to>
      <xdr:col>2</xdr:col>
      <xdr:colOff>934808</xdr:colOff>
      <xdr:row>36</xdr:row>
      <xdr:rowOff>171450</xdr:rowOff>
    </xdr:to>
    <xdr:sp macro="" textlink="">
      <xdr:nvSpPr>
        <xdr:cNvPr id="5" name="Rounded Rectangular Callout 4"/>
        <xdr:cNvSpPr/>
      </xdr:nvSpPr>
      <xdr:spPr>
        <a:xfrm>
          <a:off x="2336345" y="6244312"/>
          <a:ext cx="2522763" cy="851813"/>
        </a:xfrm>
        <a:prstGeom prst="wedgeRoundRectCallout">
          <a:avLst>
            <a:gd name="adj1" fmla="val -55089"/>
            <a:gd name="adj2" fmla="val 40087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Working</a:t>
          </a:r>
          <a:r>
            <a:rPr lang="en-US" sz="1100" baseline="0">
              <a:solidFill>
                <a:sysClr val="windowText" lastClr="000000"/>
              </a:solidFill>
            </a:rPr>
            <a:t> assumptions:</a:t>
          </a:r>
        </a:p>
        <a:p>
          <a:pPr algn="l"/>
          <a:r>
            <a:rPr lang="en-US" sz="1100" baseline="0">
              <a:solidFill>
                <a:sysClr val="windowText" lastClr="000000"/>
              </a:solidFill>
            </a:rPr>
            <a:t>Define the days payable/receivables on a yearly basis.</a:t>
          </a:r>
        </a:p>
        <a:p>
          <a:pPr algn="l"/>
          <a:r>
            <a:rPr lang="en-US" sz="1100" baseline="0">
              <a:solidFill>
                <a:sysClr val="windowText" lastClr="000000"/>
              </a:solidFill>
            </a:rPr>
            <a:t>These will be used to calculate the working capital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206827</xdr:colOff>
      <xdr:row>43</xdr:row>
      <xdr:rowOff>57145</xdr:rowOff>
    </xdr:from>
    <xdr:to>
      <xdr:col>11</xdr:col>
      <xdr:colOff>424541</xdr:colOff>
      <xdr:row>49</xdr:row>
      <xdr:rowOff>29930</xdr:rowOff>
    </xdr:to>
    <xdr:sp macro="" textlink="">
      <xdr:nvSpPr>
        <xdr:cNvPr id="6" name="Rounded Rectangular Callout 5"/>
        <xdr:cNvSpPr/>
      </xdr:nvSpPr>
      <xdr:spPr>
        <a:xfrm>
          <a:off x="10670720" y="7704359"/>
          <a:ext cx="2530928" cy="1074964"/>
        </a:xfrm>
        <a:prstGeom prst="wedgeRoundRectCallout">
          <a:avLst>
            <a:gd name="adj1" fmla="val -56702"/>
            <a:gd name="adj2" fmla="val 31227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Key</a:t>
          </a:r>
          <a:r>
            <a:rPr lang="en-US" sz="1100" baseline="0">
              <a:solidFill>
                <a:sysClr val="windowText" lastClr="000000"/>
              </a:solidFill>
            </a:rPr>
            <a:t> positions split by General &amp; Admin (G&amp;A), Sales &amp; Marketing (S&amp;M) and Direct labor</a:t>
          </a:r>
        </a:p>
        <a:p>
          <a:pPr algn="l"/>
          <a:r>
            <a:rPr lang="en-US" sz="1100" baseline="0">
              <a:solidFill>
                <a:sysClr val="windowText" lastClr="000000"/>
              </a:solidFill>
            </a:rPr>
            <a:t>These should be updated depending on the specificities of the venture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95251</xdr:colOff>
      <xdr:row>49</xdr:row>
      <xdr:rowOff>122465</xdr:rowOff>
    </xdr:from>
    <xdr:to>
      <xdr:col>10</xdr:col>
      <xdr:colOff>421821</xdr:colOff>
      <xdr:row>55</xdr:row>
      <xdr:rowOff>27215</xdr:rowOff>
    </xdr:to>
    <xdr:sp macro="" textlink="">
      <xdr:nvSpPr>
        <xdr:cNvPr id="7" name="Rounded Rectangular Callout 6"/>
        <xdr:cNvSpPr/>
      </xdr:nvSpPr>
      <xdr:spPr>
        <a:xfrm>
          <a:off x="10559144" y="8164286"/>
          <a:ext cx="2027463" cy="979715"/>
        </a:xfrm>
        <a:prstGeom prst="wedgeRoundRectCallout">
          <a:avLst>
            <a:gd name="adj1" fmla="val -48099"/>
            <a:gd name="adj2" fmla="val 78062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Input the number of personnel for each position for</a:t>
          </a:r>
          <a:r>
            <a:rPr lang="en-US" sz="1100" baseline="0">
              <a:solidFill>
                <a:sysClr val="windowText" lastClr="000000"/>
              </a:solidFill>
            </a:rPr>
            <a:t> each year (manpower ramp up)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1759404</xdr:colOff>
      <xdr:row>85</xdr:row>
      <xdr:rowOff>57150</xdr:rowOff>
    </xdr:from>
    <xdr:to>
      <xdr:col>3</xdr:col>
      <xdr:colOff>314325</xdr:colOff>
      <xdr:row>88</xdr:row>
      <xdr:rowOff>47625</xdr:rowOff>
    </xdr:to>
    <xdr:sp macro="" textlink="">
      <xdr:nvSpPr>
        <xdr:cNvPr id="8" name="Rounded Rectangular Callout 7"/>
        <xdr:cNvSpPr/>
      </xdr:nvSpPr>
      <xdr:spPr>
        <a:xfrm>
          <a:off x="2369004" y="16240125"/>
          <a:ext cx="2955471" cy="533400"/>
        </a:xfrm>
        <a:prstGeom prst="wedgeRoundRectCallout">
          <a:avLst>
            <a:gd name="adj1" fmla="val -71972"/>
            <a:gd name="adj2" fmla="val 68469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en-US" sz="1000">
              <a:solidFill>
                <a:sysClr val="windowText" lastClr="000000"/>
              </a:solidFill>
            </a:rPr>
            <a:t>These</a:t>
          </a:r>
          <a:r>
            <a:rPr lang="en-US" sz="1000" baseline="0">
              <a:solidFill>
                <a:sysClr val="windowText" lastClr="000000"/>
              </a:solidFill>
            </a:rPr>
            <a:t> are all the non-labor, non-scenario-driven operational costs.</a:t>
          </a:r>
        </a:p>
      </xdr:txBody>
    </xdr:sp>
    <xdr:clientData/>
  </xdr:twoCellAnchor>
  <xdr:twoCellAnchor>
    <xdr:from>
      <xdr:col>1</xdr:col>
      <xdr:colOff>2811235</xdr:colOff>
      <xdr:row>63</xdr:row>
      <xdr:rowOff>57150</xdr:rowOff>
    </xdr:from>
    <xdr:to>
      <xdr:col>3</xdr:col>
      <xdr:colOff>348341</xdr:colOff>
      <xdr:row>67</xdr:row>
      <xdr:rowOff>54429</xdr:rowOff>
    </xdr:to>
    <xdr:sp macro="" textlink="">
      <xdr:nvSpPr>
        <xdr:cNvPr id="9" name="Rounded Rectangular Callout 8"/>
        <xdr:cNvSpPr/>
      </xdr:nvSpPr>
      <xdr:spPr>
        <a:xfrm>
          <a:off x="3420835" y="12001500"/>
          <a:ext cx="1937656" cy="721179"/>
        </a:xfrm>
        <a:prstGeom prst="wedgeRoundRectCallout">
          <a:avLst>
            <a:gd name="adj1" fmla="val 1101"/>
            <a:gd name="adj2" fmla="val 105334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This is the annual base compensation fo</a:t>
          </a:r>
          <a:r>
            <a:rPr lang="en-US" sz="1100" baseline="0">
              <a:solidFill>
                <a:sysClr val="windowText" lastClr="000000"/>
              </a:solidFill>
            </a:rPr>
            <a:t>r a given position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491214</xdr:colOff>
      <xdr:row>64</xdr:row>
      <xdr:rowOff>28575</xdr:rowOff>
    </xdr:from>
    <xdr:to>
      <xdr:col>5</xdr:col>
      <xdr:colOff>259892</xdr:colOff>
      <xdr:row>67</xdr:row>
      <xdr:rowOff>10886</xdr:rowOff>
    </xdr:to>
    <xdr:sp macro="" textlink="">
      <xdr:nvSpPr>
        <xdr:cNvPr id="10" name="Rounded Rectangular Callout 9"/>
        <xdr:cNvSpPr/>
      </xdr:nvSpPr>
      <xdr:spPr>
        <a:xfrm>
          <a:off x="5501364" y="12153900"/>
          <a:ext cx="2045153" cy="525236"/>
        </a:xfrm>
        <a:prstGeom prst="wedgeRoundRectCallout">
          <a:avLst>
            <a:gd name="adj1" fmla="val -29488"/>
            <a:gd name="adj2" fmla="val 92258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This</a:t>
          </a:r>
          <a:r>
            <a:rPr lang="en-US" sz="1100" baseline="0">
              <a:solidFill>
                <a:sysClr val="windowText" lastClr="000000"/>
              </a:solidFill>
            </a:rPr>
            <a:t> is the annual benefits for a given position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364670</xdr:colOff>
      <xdr:row>70</xdr:row>
      <xdr:rowOff>155120</xdr:rowOff>
    </xdr:from>
    <xdr:to>
      <xdr:col>7</xdr:col>
      <xdr:colOff>133348</xdr:colOff>
      <xdr:row>74</xdr:row>
      <xdr:rowOff>32656</xdr:rowOff>
    </xdr:to>
    <xdr:sp macro="" textlink="">
      <xdr:nvSpPr>
        <xdr:cNvPr id="11" name="Rounded Rectangular Callout 10"/>
        <xdr:cNvSpPr/>
      </xdr:nvSpPr>
      <xdr:spPr>
        <a:xfrm>
          <a:off x="7546520" y="12861470"/>
          <a:ext cx="1940378" cy="610961"/>
        </a:xfrm>
        <a:prstGeom prst="wedgeRoundRectCallout">
          <a:avLst>
            <a:gd name="adj1" fmla="val -62536"/>
            <a:gd name="adj2" fmla="val 34879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Annual compensation</a:t>
          </a:r>
          <a:r>
            <a:rPr lang="en-US" sz="1100" baseline="0">
              <a:solidFill>
                <a:sysClr val="windowText" lastClr="000000"/>
              </a:solidFill>
            </a:rPr>
            <a:t> for a given position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483053</xdr:colOff>
      <xdr:row>110</xdr:row>
      <xdr:rowOff>153760</xdr:rowOff>
    </xdr:from>
    <xdr:to>
      <xdr:col>12</xdr:col>
      <xdr:colOff>257175</xdr:colOff>
      <xdr:row>120</xdr:row>
      <xdr:rowOff>0</xdr:rowOff>
    </xdr:to>
    <xdr:sp macro="" textlink="">
      <xdr:nvSpPr>
        <xdr:cNvPr id="12" name="Rounded Rectangular Callout 11"/>
        <xdr:cNvSpPr/>
      </xdr:nvSpPr>
      <xdr:spPr>
        <a:xfrm>
          <a:off x="10922453" y="20356285"/>
          <a:ext cx="2688772" cy="647699"/>
        </a:xfrm>
        <a:prstGeom prst="wedgeRoundRectCallout">
          <a:avLst>
            <a:gd name="adj1" fmla="val -63856"/>
            <a:gd name="adj2" fmla="val 41774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en-US" sz="1100" baseline="0">
              <a:solidFill>
                <a:sysClr val="windowText" lastClr="000000"/>
              </a:solidFill>
            </a:rPr>
            <a:t>input the capital expenditure per year.</a:t>
          </a:r>
        </a:p>
        <a:p>
          <a:pPr algn="l"/>
          <a:r>
            <a:rPr lang="en-US" sz="1100" baseline="0">
              <a:solidFill>
                <a:sysClr val="windowText" lastClr="000000"/>
              </a:solidFill>
            </a:rPr>
            <a:t>the headline can be adapted based on the venture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2838450</xdr:colOff>
      <xdr:row>104</xdr:row>
      <xdr:rowOff>95250</xdr:rowOff>
    </xdr:from>
    <xdr:to>
      <xdr:col>3</xdr:col>
      <xdr:colOff>123825</xdr:colOff>
      <xdr:row>107</xdr:row>
      <xdr:rowOff>66675</xdr:rowOff>
    </xdr:to>
    <xdr:sp macro="" textlink="">
      <xdr:nvSpPr>
        <xdr:cNvPr id="13" name="Rounded Rectangular Callout 12"/>
        <xdr:cNvSpPr/>
      </xdr:nvSpPr>
      <xdr:spPr>
        <a:xfrm>
          <a:off x="3448050" y="19916775"/>
          <a:ext cx="1685925" cy="514350"/>
        </a:xfrm>
        <a:prstGeom prst="wedgeRoundRectCallout">
          <a:avLst>
            <a:gd name="adj1" fmla="val -65313"/>
            <a:gd name="adj2" fmla="val 63844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Different</a:t>
          </a:r>
          <a:r>
            <a:rPr lang="en-US" sz="1100" baseline="0">
              <a:solidFill>
                <a:sysClr val="windowText" lastClr="000000"/>
              </a:solidFill>
            </a:rPr>
            <a:t> capital expenditure components as per the venture's specificities 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1885950</xdr:colOff>
      <xdr:row>148</xdr:row>
      <xdr:rowOff>136072</xdr:rowOff>
    </xdr:from>
    <xdr:to>
      <xdr:col>3</xdr:col>
      <xdr:colOff>171450</xdr:colOff>
      <xdr:row>151</xdr:row>
      <xdr:rowOff>118382</xdr:rowOff>
    </xdr:to>
    <xdr:sp macro="" textlink="">
      <xdr:nvSpPr>
        <xdr:cNvPr id="14" name="Rounded Rectangular Callout 13"/>
        <xdr:cNvSpPr/>
      </xdr:nvSpPr>
      <xdr:spPr>
        <a:xfrm>
          <a:off x="2495550" y="21081547"/>
          <a:ext cx="2686050" cy="525235"/>
        </a:xfrm>
        <a:prstGeom prst="wedgeRoundRectCallout">
          <a:avLst>
            <a:gd name="adj1" fmla="val -50220"/>
            <a:gd name="adj2" fmla="val 97439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Financing</a:t>
          </a:r>
          <a:r>
            <a:rPr lang="en-US" sz="1100" baseline="0">
              <a:solidFill>
                <a:sysClr val="windowText" lastClr="000000"/>
              </a:solidFill>
            </a:rPr>
            <a:t> of total project costs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689882</xdr:colOff>
      <xdr:row>168</xdr:row>
      <xdr:rowOff>114299</xdr:rowOff>
    </xdr:from>
    <xdr:to>
      <xdr:col>5</xdr:col>
      <xdr:colOff>278946</xdr:colOff>
      <xdr:row>171</xdr:row>
      <xdr:rowOff>122462</xdr:rowOff>
    </xdr:to>
    <xdr:sp macro="" textlink="">
      <xdr:nvSpPr>
        <xdr:cNvPr id="15" name="Rounded Rectangular Callout 14"/>
        <xdr:cNvSpPr/>
      </xdr:nvSpPr>
      <xdr:spPr>
        <a:xfrm>
          <a:off x="4614182" y="24584024"/>
          <a:ext cx="2846614" cy="636813"/>
        </a:xfrm>
        <a:prstGeom prst="wedgeRoundRectCallout">
          <a:avLst>
            <a:gd name="adj1" fmla="val -104653"/>
            <a:gd name="adj2" fmla="val 15451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en-US" sz="1100" baseline="0">
              <a:solidFill>
                <a:sysClr val="windowText" lastClr="000000"/>
              </a:solidFill>
            </a:rPr>
            <a:t>The Health Care is providing services to three 3 types of patients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1285876</xdr:colOff>
      <xdr:row>23</xdr:row>
      <xdr:rowOff>39460</xdr:rowOff>
    </xdr:from>
    <xdr:to>
      <xdr:col>1</xdr:col>
      <xdr:colOff>3292022</xdr:colOff>
      <xdr:row>26</xdr:row>
      <xdr:rowOff>66675</xdr:rowOff>
    </xdr:to>
    <xdr:sp macro="" textlink="">
      <xdr:nvSpPr>
        <xdr:cNvPr id="2" name="Rounded Rectangular Callout 1"/>
        <xdr:cNvSpPr/>
      </xdr:nvSpPr>
      <xdr:spPr>
        <a:xfrm>
          <a:off x="1895476" y="4687660"/>
          <a:ext cx="2006146" cy="627290"/>
        </a:xfrm>
        <a:prstGeom prst="wedgeRoundRectCallout">
          <a:avLst>
            <a:gd name="adj1" fmla="val -68226"/>
            <a:gd name="adj2" fmla="val -49840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Obtained by summing the appropriate </a:t>
          </a:r>
          <a:r>
            <a:rPr 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direc</a:t>
          </a:r>
          <a:r>
            <a:rPr lang="en-US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 staff </a:t>
          </a:r>
          <a:r>
            <a:rPr lang="en-US" sz="1100" baseline="0">
              <a:solidFill>
                <a:sysClr val="windowText" lastClr="000000"/>
              </a:solidFill>
            </a:rPr>
            <a:t> costs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242212</xdr:colOff>
      <xdr:row>23</xdr:row>
      <xdr:rowOff>0</xdr:rowOff>
    </xdr:from>
    <xdr:to>
      <xdr:col>12</xdr:col>
      <xdr:colOff>57155</xdr:colOff>
      <xdr:row>27</xdr:row>
      <xdr:rowOff>72571</xdr:rowOff>
    </xdr:to>
    <xdr:sp macro="" textlink="">
      <xdr:nvSpPr>
        <xdr:cNvPr id="3" name="Rounded Rectangular Callout 2"/>
        <xdr:cNvSpPr/>
      </xdr:nvSpPr>
      <xdr:spPr>
        <a:xfrm>
          <a:off x="10828569" y="5810250"/>
          <a:ext cx="2264229" cy="889000"/>
        </a:xfrm>
        <a:prstGeom prst="wedgeRoundRectCallout">
          <a:avLst>
            <a:gd name="adj1" fmla="val -48260"/>
            <a:gd name="adj2" fmla="val -78733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r>
            <a:rPr 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Summing up all the direct</a:t>
          </a:r>
          <a:r>
            <a:rPr lang="en-US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Opex based on their specified fixed and variable components. Update as necessary</a:t>
          </a:r>
          <a:endParaRPr lang="en-US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1187904</xdr:colOff>
      <xdr:row>18</xdr:row>
      <xdr:rowOff>57150</xdr:rowOff>
    </xdr:from>
    <xdr:to>
      <xdr:col>2</xdr:col>
      <xdr:colOff>18597</xdr:colOff>
      <xdr:row>20</xdr:row>
      <xdr:rowOff>104775</xdr:rowOff>
    </xdr:to>
    <xdr:sp macro="" textlink="">
      <xdr:nvSpPr>
        <xdr:cNvPr id="5" name="Rounded Rectangular Callout 4"/>
        <xdr:cNvSpPr/>
      </xdr:nvSpPr>
      <xdr:spPr>
        <a:xfrm>
          <a:off x="1797504" y="3733800"/>
          <a:ext cx="2269218" cy="447675"/>
        </a:xfrm>
        <a:prstGeom prst="wedgeRoundRectCallout">
          <a:avLst>
            <a:gd name="adj1" fmla="val -37310"/>
            <a:gd name="adj2" fmla="val 69859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Raw</a:t>
          </a:r>
          <a:r>
            <a:rPr lang="en-US" sz="1100" baseline="0">
              <a:solidFill>
                <a:sysClr val="windowText" lastClr="000000"/>
              </a:solidFill>
            </a:rPr>
            <a:t> materials were a scenario-based calculation/assumption. 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1745796</xdr:colOff>
      <xdr:row>12</xdr:row>
      <xdr:rowOff>144236</xdr:rowOff>
    </xdr:from>
    <xdr:to>
      <xdr:col>2</xdr:col>
      <xdr:colOff>317500</xdr:colOff>
      <xdr:row>15</xdr:row>
      <xdr:rowOff>23585</xdr:rowOff>
    </xdr:to>
    <xdr:sp macro="" textlink="">
      <xdr:nvSpPr>
        <xdr:cNvPr id="6" name="Rounded Rectangular Callout 5"/>
        <xdr:cNvSpPr/>
      </xdr:nvSpPr>
      <xdr:spPr>
        <a:xfrm>
          <a:off x="2355396" y="2839811"/>
          <a:ext cx="2010229" cy="479424"/>
        </a:xfrm>
        <a:prstGeom prst="wedgeRoundRectCallout">
          <a:avLst>
            <a:gd name="adj1" fmla="val -46746"/>
            <a:gd name="adj2" fmla="val 71562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Obtained by summing vehicle</a:t>
          </a:r>
          <a:r>
            <a:rPr lang="en-US" sz="1100" baseline="0">
              <a:solidFill>
                <a:sysClr val="windowText" lastClr="000000"/>
              </a:solidFill>
            </a:rPr>
            <a:t> staff salaries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40821</xdr:colOff>
      <xdr:row>16</xdr:row>
      <xdr:rowOff>68036</xdr:rowOff>
    </xdr:from>
    <xdr:to>
      <xdr:col>8</xdr:col>
      <xdr:colOff>244023</xdr:colOff>
      <xdr:row>18</xdr:row>
      <xdr:rowOff>0</xdr:rowOff>
    </xdr:to>
    <xdr:sp macro="" textlink="">
      <xdr:nvSpPr>
        <xdr:cNvPr id="7" name="Left Brace 6"/>
        <xdr:cNvSpPr/>
      </xdr:nvSpPr>
      <xdr:spPr>
        <a:xfrm rot="10800000">
          <a:off x="10627178" y="3578679"/>
          <a:ext cx="203202" cy="660400"/>
        </a:xfrm>
        <a:prstGeom prst="leftBrace">
          <a:avLst>
            <a:gd name="adj1" fmla="val 58333"/>
            <a:gd name="adj2" fmla="val 49533"/>
          </a:avLst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525237</xdr:colOff>
      <xdr:row>15</xdr:row>
      <xdr:rowOff>163286</xdr:rowOff>
    </xdr:from>
    <xdr:to>
      <xdr:col>12</xdr:col>
      <xdr:colOff>289380</xdr:colOff>
      <xdr:row>18</xdr:row>
      <xdr:rowOff>112486</xdr:rowOff>
    </xdr:to>
    <xdr:sp macro="" textlink="">
      <xdr:nvSpPr>
        <xdr:cNvPr id="8" name="Rounded Rectangular Callout 7"/>
        <xdr:cNvSpPr/>
      </xdr:nvSpPr>
      <xdr:spPr>
        <a:xfrm>
          <a:off x="11111594" y="3483429"/>
          <a:ext cx="2213429" cy="901700"/>
        </a:xfrm>
        <a:prstGeom prst="wedgeRoundRectCallout">
          <a:avLst>
            <a:gd name="adj1" fmla="val -60279"/>
            <a:gd name="adj2" fmla="val -5796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Summing up all the S&amp;M</a:t>
          </a:r>
          <a:r>
            <a:rPr lang="en-US" sz="1100" baseline="0">
              <a:solidFill>
                <a:sysClr val="windowText" lastClr="000000"/>
              </a:solidFill>
            </a:rPr>
            <a:t> Opex based on their specified fixed and variable components. Update as necessary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865416</xdr:colOff>
      <xdr:row>4</xdr:row>
      <xdr:rowOff>108858</xdr:rowOff>
    </xdr:from>
    <xdr:to>
      <xdr:col>1</xdr:col>
      <xdr:colOff>2875645</xdr:colOff>
      <xdr:row>7</xdr:row>
      <xdr:rowOff>1815</xdr:rowOff>
    </xdr:to>
    <xdr:sp macro="" textlink="">
      <xdr:nvSpPr>
        <xdr:cNvPr id="9" name="Rounded Rectangular Callout 8"/>
        <xdr:cNvSpPr/>
      </xdr:nvSpPr>
      <xdr:spPr>
        <a:xfrm>
          <a:off x="1475016" y="1070883"/>
          <a:ext cx="2010229" cy="483507"/>
        </a:xfrm>
        <a:prstGeom prst="wedgeRoundRectCallout">
          <a:avLst>
            <a:gd name="adj1" fmla="val -46746"/>
            <a:gd name="adj2" fmla="val 71562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Obtained by summing the appropriate G&amp;A labor</a:t>
          </a:r>
          <a:r>
            <a:rPr lang="en-US" sz="1100" baseline="0">
              <a:solidFill>
                <a:sysClr val="windowText" lastClr="000000"/>
              </a:solidFill>
            </a:rPr>
            <a:t> costs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48987</xdr:colOff>
      <xdr:row>8</xdr:row>
      <xdr:rowOff>37194</xdr:rowOff>
    </xdr:from>
    <xdr:to>
      <xdr:col>8</xdr:col>
      <xdr:colOff>277588</xdr:colOff>
      <xdr:row>11</xdr:row>
      <xdr:rowOff>113394</xdr:rowOff>
    </xdr:to>
    <xdr:sp macro="" textlink="">
      <xdr:nvSpPr>
        <xdr:cNvPr id="10" name="Left Brace 9"/>
        <xdr:cNvSpPr/>
      </xdr:nvSpPr>
      <xdr:spPr>
        <a:xfrm rot="10800000">
          <a:off x="10635344" y="1792515"/>
          <a:ext cx="228601" cy="838200"/>
        </a:xfrm>
        <a:prstGeom prst="leftBrace">
          <a:avLst>
            <a:gd name="adj1" fmla="val 58333"/>
            <a:gd name="adj2" fmla="val 49533"/>
          </a:avLst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578760</xdr:colOff>
      <xdr:row>7</xdr:row>
      <xdr:rowOff>176894</xdr:rowOff>
    </xdr:from>
    <xdr:to>
      <xdr:col>12</xdr:col>
      <xdr:colOff>342903</xdr:colOff>
      <xdr:row>11</xdr:row>
      <xdr:rowOff>126094</xdr:rowOff>
    </xdr:to>
    <xdr:sp macro="" textlink="">
      <xdr:nvSpPr>
        <xdr:cNvPr id="11" name="Rounded Rectangular Callout 10"/>
        <xdr:cNvSpPr/>
      </xdr:nvSpPr>
      <xdr:spPr>
        <a:xfrm>
          <a:off x="11165117" y="1741715"/>
          <a:ext cx="2213429" cy="901700"/>
        </a:xfrm>
        <a:prstGeom prst="wedgeRoundRectCallout">
          <a:avLst>
            <a:gd name="adj1" fmla="val -60279"/>
            <a:gd name="adj2" fmla="val -5796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Summing up all the G&amp;A</a:t>
          </a:r>
          <a:r>
            <a:rPr lang="en-US" sz="1100" baseline="0">
              <a:solidFill>
                <a:sysClr val="windowText" lastClr="000000"/>
              </a:solidFill>
            </a:rPr>
            <a:t> Opex based on their specified fixed and variable components. Update as necessary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598715</xdr:colOff>
      <xdr:row>3</xdr:row>
      <xdr:rowOff>81642</xdr:rowOff>
    </xdr:from>
    <xdr:to>
      <xdr:col>4</xdr:col>
      <xdr:colOff>431801</xdr:colOff>
      <xdr:row>5</xdr:row>
      <xdr:rowOff>165099</xdr:rowOff>
    </xdr:to>
    <xdr:sp macro="" textlink="">
      <xdr:nvSpPr>
        <xdr:cNvPr id="2" name="Rounded Rectangular Callout 1"/>
        <xdr:cNvSpPr/>
      </xdr:nvSpPr>
      <xdr:spPr>
        <a:xfrm>
          <a:off x="4037240" y="719817"/>
          <a:ext cx="2004786" cy="483507"/>
        </a:xfrm>
        <a:prstGeom prst="wedgeRoundRectCallout">
          <a:avLst>
            <a:gd name="adj1" fmla="val -46746"/>
            <a:gd name="adj2" fmla="val 71562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Summing up</a:t>
          </a:r>
          <a:r>
            <a:rPr lang="en-US" sz="1100" baseline="0">
              <a:solidFill>
                <a:sysClr val="windowText" lastClr="000000"/>
              </a:solidFill>
            </a:rPr>
            <a:t> all the investments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612322</xdr:colOff>
      <xdr:row>19</xdr:row>
      <xdr:rowOff>54429</xdr:rowOff>
    </xdr:from>
    <xdr:to>
      <xdr:col>4</xdr:col>
      <xdr:colOff>445408</xdr:colOff>
      <xdr:row>21</xdr:row>
      <xdr:rowOff>165100</xdr:rowOff>
    </xdr:to>
    <xdr:sp macro="" textlink="">
      <xdr:nvSpPr>
        <xdr:cNvPr id="3" name="Rounded Rectangular Callout 2"/>
        <xdr:cNvSpPr/>
      </xdr:nvSpPr>
      <xdr:spPr>
        <a:xfrm>
          <a:off x="4050847" y="2454729"/>
          <a:ext cx="2004786" cy="491671"/>
        </a:xfrm>
        <a:prstGeom prst="wedgeRoundRectCallout">
          <a:avLst>
            <a:gd name="adj1" fmla="val -40654"/>
            <a:gd name="adj2" fmla="val -113863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Calculate</a:t>
          </a:r>
          <a:r>
            <a:rPr lang="en-US" sz="1100" baseline="0">
              <a:solidFill>
                <a:sysClr val="windowText" lastClr="000000"/>
              </a:solidFill>
            </a:rPr>
            <a:t> annual depreciation expenses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340179</xdr:colOff>
      <xdr:row>4</xdr:row>
      <xdr:rowOff>122465</xdr:rowOff>
    </xdr:from>
    <xdr:to>
      <xdr:col>11</xdr:col>
      <xdr:colOff>513444</xdr:colOff>
      <xdr:row>8</xdr:row>
      <xdr:rowOff>96158</xdr:rowOff>
    </xdr:to>
    <xdr:sp macro="" textlink="">
      <xdr:nvSpPr>
        <xdr:cNvPr id="2" name="Rounded Rectangular Callout 1"/>
        <xdr:cNvSpPr/>
      </xdr:nvSpPr>
      <xdr:spPr>
        <a:xfrm>
          <a:off x="9647465" y="966108"/>
          <a:ext cx="2010229" cy="749300"/>
        </a:xfrm>
        <a:prstGeom prst="wedgeRoundRectCallout">
          <a:avLst>
            <a:gd name="adj1" fmla="val -63307"/>
            <a:gd name="adj2" fmla="val -49987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Income</a:t>
          </a:r>
          <a:r>
            <a:rPr lang="en-US" sz="1100" baseline="0">
              <a:solidFill>
                <a:sysClr val="windowText" lastClr="000000"/>
              </a:solidFill>
            </a:rPr>
            <a:t> statement is calculated automatically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438150</xdr:colOff>
      <xdr:row>41</xdr:row>
      <xdr:rowOff>111580</xdr:rowOff>
    </xdr:from>
    <xdr:to>
      <xdr:col>11</xdr:col>
      <xdr:colOff>611415</xdr:colOff>
      <xdr:row>45</xdr:row>
      <xdr:rowOff>98880</xdr:rowOff>
    </xdr:to>
    <xdr:sp macro="" textlink="">
      <xdr:nvSpPr>
        <xdr:cNvPr id="3" name="Rounded Rectangular Callout 2"/>
        <xdr:cNvSpPr/>
      </xdr:nvSpPr>
      <xdr:spPr>
        <a:xfrm>
          <a:off x="9745436" y="7296151"/>
          <a:ext cx="2010229" cy="749300"/>
        </a:xfrm>
        <a:prstGeom prst="wedgeRoundRectCallout">
          <a:avLst>
            <a:gd name="adj1" fmla="val -63307"/>
            <a:gd name="adj2" fmla="val -49987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Cash Flow statement</a:t>
          </a:r>
          <a:r>
            <a:rPr lang="en-US" sz="1100" baseline="0">
              <a:solidFill>
                <a:sysClr val="windowText" lastClr="000000"/>
              </a:solidFill>
            </a:rPr>
            <a:t> is calculated automatically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332014</xdr:colOff>
      <xdr:row>66</xdr:row>
      <xdr:rowOff>127908</xdr:rowOff>
    </xdr:from>
    <xdr:to>
      <xdr:col>11</xdr:col>
      <xdr:colOff>505279</xdr:colOff>
      <xdr:row>70</xdr:row>
      <xdr:rowOff>101601</xdr:rowOff>
    </xdr:to>
    <xdr:sp macro="" textlink="">
      <xdr:nvSpPr>
        <xdr:cNvPr id="4" name="Rounded Rectangular Callout 3"/>
        <xdr:cNvSpPr/>
      </xdr:nvSpPr>
      <xdr:spPr>
        <a:xfrm>
          <a:off x="9639300" y="12483194"/>
          <a:ext cx="2010229" cy="749300"/>
        </a:xfrm>
        <a:prstGeom prst="wedgeRoundRectCallout">
          <a:avLst>
            <a:gd name="adj1" fmla="val -63307"/>
            <a:gd name="adj2" fmla="val -49987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Balance sheet </a:t>
          </a:r>
          <a:r>
            <a:rPr lang="en-US" sz="1100" baseline="0">
              <a:solidFill>
                <a:sysClr val="windowText" lastClr="000000"/>
              </a:solidFill>
            </a:rPr>
            <a:t>is calculated automatically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394606</xdr:colOff>
      <xdr:row>1</xdr:row>
      <xdr:rowOff>108857</xdr:rowOff>
    </xdr:from>
    <xdr:to>
      <xdr:col>11</xdr:col>
      <xdr:colOff>567871</xdr:colOff>
      <xdr:row>5</xdr:row>
      <xdr:rowOff>68943</xdr:rowOff>
    </xdr:to>
    <xdr:sp macro="" textlink="">
      <xdr:nvSpPr>
        <xdr:cNvPr id="2" name="Rounded Rectangular Callout 1"/>
        <xdr:cNvSpPr/>
      </xdr:nvSpPr>
      <xdr:spPr>
        <a:xfrm>
          <a:off x="9361713" y="367393"/>
          <a:ext cx="2010229" cy="749300"/>
        </a:xfrm>
        <a:prstGeom prst="wedgeRoundRectCallout">
          <a:avLst>
            <a:gd name="adj1" fmla="val -77206"/>
            <a:gd name="adj2" fmla="val 102434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Calculate</a:t>
          </a:r>
          <a:r>
            <a:rPr lang="en-US" sz="1100" baseline="0">
              <a:solidFill>
                <a:sysClr val="windowText" lastClr="000000"/>
              </a:solidFill>
            </a:rPr>
            <a:t> total accounts payable based on expenses and days payable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397328</xdr:colOff>
      <xdr:row>12</xdr:row>
      <xdr:rowOff>97972</xdr:rowOff>
    </xdr:from>
    <xdr:to>
      <xdr:col>11</xdr:col>
      <xdr:colOff>570593</xdr:colOff>
      <xdr:row>16</xdr:row>
      <xdr:rowOff>44450</xdr:rowOff>
    </xdr:to>
    <xdr:sp macro="" textlink="">
      <xdr:nvSpPr>
        <xdr:cNvPr id="3" name="Rounded Rectangular Callout 2"/>
        <xdr:cNvSpPr/>
      </xdr:nvSpPr>
      <xdr:spPr>
        <a:xfrm>
          <a:off x="9364435" y="2506436"/>
          <a:ext cx="2010229" cy="749300"/>
        </a:xfrm>
        <a:prstGeom prst="wedgeRoundRectCallout">
          <a:avLst>
            <a:gd name="adj1" fmla="val -79147"/>
            <a:gd name="adj2" fmla="val -124201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Calculate</a:t>
          </a:r>
          <a:r>
            <a:rPr lang="en-US" sz="1100" baseline="0">
              <a:solidFill>
                <a:sysClr val="windowText" lastClr="000000"/>
              </a:solidFill>
            </a:rPr>
            <a:t> total accounts receivable based on sales and days receivable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413656</xdr:colOff>
      <xdr:row>7</xdr:row>
      <xdr:rowOff>73479</xdr:rowOff>
    </xdr:from>
    <xdr:to>
      <xdr:col>12</xdr:col>
      <xdr:colOff>586921</xdr:colOff>
      <xdr:row>11</xdr:row>
      <xdr:rowOff>33565</xdr:rowOff>
    </xdr:to>
    <xdr:sp macro="" textlink="">
      <xdr:nvSpPr>
        <xdr:cNvPr id="4" name="Rounded Rectangular Callout 3"/>
        <xdr:cNvSpPr/>
      </xdr:nvSpPr>
      <xdr:spPr>
        <a:xfrm>
          <a:off x="9993085" y="1502229"/>
          <a:ext cx="2010229" cy="749300"/>
        </a:xfrm>
        <a:prstGeom prst="wedgeRoundRectCallout">
          <a:avLst>
            <a:gd name="adj1" fmla="val -110284"/>
            <a:gd name="adj2" fmla="val -22506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Calculate</a:t>
          </a:r>
          <a:r>
            <a:rPr lang="en-US" sz="1100" baseline="0">
              <a:solidFill>
                <a:sysClr val="windowText" lastClr="000000"/>
              </a:solidFill>
            </a:rPr>
            <a:t> total invetory based on sales volume and days inventory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wfae0a/AppData/Local/Microsoft/Windows/Temporary%20Internet%20Files/Content.Outlook/ZVWTRUI0/111215%20-%20Financial%20Analysis%20Template%20v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ittavx/Documents/Wa'ed/120520%20-%20Financial%20Analysis%20Template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lides output"/>
      <sheetName val="Assumptions"/>
      <sheetName val="Revenues"/>
      <sheetName val="Manpower"/>
      <sheetName val="OPEX"/>
      <sheetName val="CAPEX &amp; Dep"/>
      <sheetName val="Working Capital"/>
      <sheetName val="IS &amp; CF Consolidated"/>
    </sheetNames>
    <sheetDataSet>
      <sheetData sheetId="0"/>
      <sheetData sheetId="1"/>
      <sheetData sheetId="2">
        <row r="116">
          <cell r="C116">
            <v>10</v>
          </cell>
        </row>
        <row r="118">
          <cell r="C118">
            <v>0.03</v>
          </cell>
        </row>
      </sheetData>
      <sheetData sheetId="3"/>
      <sheetData sheetId="4"/>
      <sheetData sheetId="5"/>
      <sheetData sheetId="6"/>
      <sheetData sheetId="7"/>
      <sheetData sheetId="8">
        <row r="7">
          <cell r="C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lides output"/>
      <sheetName val="Assumptions"/>
      <sheetName val="Revenues"/>
      <sheetName val="Manpower"/>
      <sheetName val="OPEX"/>
      <sheetName val="CAPEX &amp; Dep"/>
      <sheetName val="Working Capital"/>
      <sheetName val="Financials Consolidated"/>
    </sheetNames>
    <sheetDataSet>
      <sheetData sheetId="0"/>
      <sheetData sheetId="1"/>
      <sheetData sheetId="2"/>
      <sheetData sheetId="3">
        <row r="1">
          <cell r="B1" t="str">
            <v>Revenues</v>
          </cell>
        </row>
      </sheetData>
      <sheetData sheetId="4">
        <row r="1">
          <cell r="B1" t="str">
            <v>Manpower - Count &amp; Compensation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"/>
  <sheetViews>
    <sheetView showGridLines="0" topLeftCell="A4" zoomScale="90" zoomScaleNormal="90" workbookViewId="0">
      <selection activeCell="M17" sqref="M17"/>
    </sheetView>
  </sheetViews>
  <sheetFormatPr defaultRowHeight="15"/>
  <sheetData>
    <row r="1" spans="5:5" ht="23.25">
      <c r="E1" s="407" t="s">
        <v>269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097"/>
  <sheetViews>
    <sheetView zoomScaleNormal="100" workbookViewId="0"/>
  </sheetViews>
  <sheetFormatPr defaultRowHeight="15"/>
  <cols>
    <col min="2" max="2" width="15.140625" customWidth="1"/>
    <col min="3" max="3" width="16.7109375" customWidth="1"/>
    <col min="4" max="4" width="13.7109375" customWidth="1"/>
    <col min="5" max="5" width="18.28515625" customWidth="1"/>
    <col min="6" max="6" width="15.140625" customWidth="1"/>
    <col min="7" max="7" width="12.5703125" customWidth="1"/>
    <col min="8" max="8" width="16.85546875" customWidth="1"/>
    <col min="9" max="9" width="3.28515625" customWidth="1"/>
    <col min="10" max="10" width="4.85546875" hidden="1" customWidth="1"/>
    <col min="11" max="11" width="34" customWidth="1"/>
    <col min="12" max="12" width="12.7109375" customWidth="1"/>
    <col min="13" max="13" width="11.5703125" customWidth="1"/>
    <col min="14" max="14" width="14.140625" customWidth="1"/>
    <col min="15" max="15" width="11.42578125" customWidth="1"/>
    <col min="16" max="16" width="12.140625" customWidth="1"/>
  </cols>
  <sheetData>
    <row r="2" spans="2:16" ht="18.75">
      <c r="D2" s="418" t="s">
        <v>221</v>
      </c>
      <c r="E2" s="418"/>
    </row>
    <row r="5" spans="2:16">
      <c r="B5" s="426" t="s">
        <v>220</v>
      </c>
      <c r="C5" s="427"/>
      <c r="D5" s="428"/>
      <c r="F5" s="423" t="s">
        <v>219</v>
      </c>
      <c r="G5" s="424"/>
      <c r="H5" s="425"/>
      <c r="K5" s="367"/>
      <c r="L5" s="422" t="s">
        <v>218</v>
      </c>
      <c r="M5" s="422"/>
      <c r="N5" s="422"/>
      <c r="O5" s="422"/>
      <c r="P5" s="422"/>
    </row>
    <row r="6" spans="2:16">
      <c r="B6" s="416" t="s">
        <v>217</v>
      </c>
      <c r="C6" s="417"/>
      <c r="D6" s="366">
        <f>Input!C155</f>
        <v>275000</v>
      </c>
      <c r="F6" s="355"/>
      <c r="G6" s="354" t="s">
        <v>216</v>
      </c>
      <c r="H6" s="365">
        <f>IF(H7="","",ROUNDUP(PMT(D7/payments_per_year,H7,-D6),2))</f>
        <v>7500.01</v>
      </c>
      <c r="K6" s="364" t="s">
        <v>197</v>
      </c>
      <c r="L6" s="363" t="s">
        <v>196</v>
      </c>
      <c r="M6" s="363" t="s">
        <v>195</v>
      </c>
      <c r="N6" s="363" t="s">
        <v>194</v>
      </c>
      <c r="O6" s="363" t="s">
        <v>193</v>
      </c>
      <c r="P6" s="362" t="s">
        <v>192</v>
      </c>
    </row>
    <row r="7" spans="2:16">
      <c r="B7" s="416" t="s">
        <v>215</v>
      </c>
      <c r="C7" s="417"/>
      <c r="D7" s="361">
        <f>Input!C163</f>
        <v>0.12092</v>
      </c>
      <c r="F7" s="355"/>
      <c r="G7" s="354" t="s">
        <v>214</v>
      </c>
      <c r="H7" s="353">
        <f>IF(D6*D7*D8*D9=0,"",D8*D9)</f>
        <v>46</v>
      </c>
      <c r="J7">
        <v>1</v>
      </c>
      <c r="K7" s="335" t="str">
        <f>IF(payments_per_year=1,1,"")</f>
        <v/>
      </c>
      <c r="L7" s="129" t="str">
        <f>IF(payments_per_year=1,F17,"")</f>
        <v/>
      </c>
      <c r="M7" s="129" t="str">
        <f>IF(payments_per_year=1,F18,"")</f>
        <v/>
      </c>
      <c r="N7" s="129" t="str">
        <f>IF(payments_per_year=1,F19,"")</f>
        <v/>
      </c>
      <c r="O7" s="129" t="str">
        <f>IF(payments_per_year=1,F20,"")</f>
        <v/>
      </c>
      <c r="P7" s="356" t="str">
        <f>IF(payments_per_year=1,F21,"")</f>
        <v/>
      </c>
    </row>
    <row r="8" spans="2:16">
      <c r="B8" s="416" t="s">
        <v>213</v>
      </c>
      <c r="C8" s="417"/>
      <c r="D8" s="374">
        <f>Input!C164</f>
        <v>3.8333333333333335</v>
      </c>
      <c r="F8" s="355"/>
      <c r="G8" s="354" t="s">
        <v>212</v>
      </c>
      <c r="H8" s="353">
        <f>COUNT(B17:B2096)</f>
        <v>46</v>
      </c>
      <c r="J8">
        <v>2</v>
      </c>
      <c r="K8" s="335" t="str">
        <f>IF(payments_per_year=2,2,"")</f>
        <v/>
      </c>
      <c r="L8" s="129" t="str">
        <f>IF(payments_per_year=2,SUM(F17:F18),"")</f>
        <v/>
      </c>
      <c r="M8" s="129" t="str">
        <f>IF(payments_per_year=2,SUM(F19:F20),"")</f>
        <v/>
      </c>
      <c r="N8" s="129" t="str">
        <f>IF(payments_per_year=2,SUM(F21:F22),"")</f>
        <v/>
      </c>
      <c r="O8" s="129" t="str">
        <f>IF(payments_per_year=2,SUM(F23:F24),"")</f>
        <v/>
      </c>
      <c r="P8" s="356" t="str">
        <f>IF(payments_per_year=2,SUM(F25:F26),"")</f>
        <v/>
      </c>
    </row>
    <row r="9" spans="2:16">
      <c r="B9" s="416" t="s">
        <v>211</v>
      </c>
      <c r="C9" s="417"/>
      <c r="D9" s="360">
        <v>12</v>
      </c>
      <c r="F9" s="355"/>
      <c r="G9" s="354" t="s">
        <v>210</v>
      </c>
      <c r="H9" s="359">
        <f>IF(H7="","",SUM(F17:F2096))</f>
        <v>69999.920000000013</v>
      </c>
      <c r="J9">
        <v>4</v>
      </c>
      <c r="K9" s="335" t="str">
        <f>IF(payments_per_year=4,4,"")</f>
        <v/>
      </c>
      <c r="L9" s="129" t="str">
        <f>IF(payments_per_year=4,SUM(F17:F20),"")</f>
        <v/>
      </c>
      <c r="M9" s="129" t="str">
        <f>IF(payments_per_year=4,SUM(F21:F24),"")</f>
        <v/>
      </c>
      <c r="N9" s="129" t="str">
        <f>IF(payments_per_year=4,SUM(F25:F28),"")</f>
        <v/>
      </c>
      <c r="O9" s="129" t="str">
        <f>IF(payments_per_year=4,SUM(F29:F32),"")</f>
        <v/>
      </c>
      <c r="P9" s="356" t="str">
        <f>IF(payments_per_year=4,SUM(F33:F36),"")</f>
        <v/>
      </c>
    </row>
    <row r="10" spans="2:16">
      <c r="B10" s="420" t="s">
        <v>209</v>
      </c>
      <c r="C10" s="421"/>
      <c r="D10" s="358">
        <v>41307</v>
      </c>
      <c r="F10" s="355"/>
      <c r="G10" s="354" t="s">
        <v>208</v>
      </c>
      <c r="H10" s="357">
        <f>IF(H7="","",H9/D6)</f>
        <v>0.2545451636363637</v>
      </c>
      <c r="J10">
        <v>12</v>
      </c>
      <c r="K10" s="335">
        <f>IF(payments_per_year=12,12,"")</f>
        <v>12</v>
      </c>
      <c r="L10" s="129">
        <f>IF(payments_per_year=12,SUM(F17:F28),"")</f>
        <v>29999.91</v>
      </c>
      <c r="M10" s="129">
        <f>IF(payments_per_year=12,SUM(F29:F40),"")</f>
        <v>22328.76</v>
      </c>
      <c r="N10" s="129">
        <f>IF(payments_per_year=12,SUM(F41:F52),"")</f>
        <v>13676.860000000002</v>
      </c>
      <c r="O10" s="129">
        <f>IF(payments_per_year=12,SUM(F53:F64),"")</f>
        <v>3994.39</v>
      </c>
      <c r="P10" s="356">
        <f>IF(payments_per_year=12,SUM(F65:F76),"")</f>
        <v>0</v>
      </c>
    </row>
    <row r="11" spans="2:16">
      <c r="F11" s="355"/>
      <c r="G11" s="354" t="s">
        <v>207</v>
      </c>
      <c r="H11" s="353">
        <f>IF(H9="","",SUMIF(B17:B2096,"&gt;0",G17:G2096))</f>
        <v>0</v>
      </c>
      <c r="J11">
        <v>52</v>
      </c>
      <c r="K11" s="332" t="str">
        <f>IF(payments_per_year=52,52,"")</f>
        <v/>
      </c>
      <c r="L11" s="352" t="str">
        <f>IF(payments_per_year=52,SUM($F17:$F68),"")</f>
        <v/>
      </c>
      <c r="M11" s="352" t="str">
        <f>IF(payments_per_year=52,SUM($F69:$F120),"")</f>
        <v/>
      </c>
      <c r="N11" s="352" t="str">
        <f>IF(payments_per_year=52,SUM($F121:$F172),"")</f>
        <v/>
      </c>
      <c r="O11" s="352" t="str">
        <f>IF(payments_per_year=52,SUM($F173:$F224),"")</f>
        <v/>
      </c>
      <c r="P11" s="351" t="str">
        <f>IF(payments_per_year=52,SUM($F225:$F276),"")</f>
        <v/>
      </c>
    </row>
    <row r="12" spans="2:16">
      <c r="F12" s="350"/>
      <c r="G12" s="349" t="s">
        <v>206</v>
      </c>
      <c r="H12" s="348">
        <f>IF(H7="","",SUM(G17:G2096,D17:D2096))</f>
        <v>344999.92000000016</v>
      </c>
      <c r="K12" s="339"/>
      <c r="L12" s="339"/>
      <c r="M12" s="339"/>
      <c r="N12" s="339"/>
      <c r="O12" s="339"/>
      <c r="P12" s="339"/>
    </row>
    <row r="13" spans="2:16">
      <c r="K13" s="339"/>
      <c r="L13" s="339"/>
      <c r="M13" s="339"/>
      <c r="N13" s="339"/>
      <c r="O13" s="339"/>
      <c r="P13" s="339"/>
    </row>
    <row r="14" spans="2:16">
      <c r="K14" s="339"/>
      <c r="L14" s="419" t="s">
        <v>205</v>
      </c>
      <c r="M14" s="419"/>
      <c r="N14" s="419"/>
      <c r="O14" s="419"/>
      <c r="P14" s="419"/>
    </row>
    <row r="15" spans="2:16" ht="30">
      <c r="B15" s="347" t="s">
        <v>204</v>
      </c>
      <c r="C15" s="346" t="s">
        <v>203</v>
      </c>
      <c r="D15" s="345" t="s">
        <v>202</v>
      </c>
      <c r="E15" s="345" t="s">
        <v>201</v>
      </c>
      <c r="F15" s="345" t="s">
        <v>191</v>
      </c>
      <c r="G15" s="345" t="s">
        <v>200</v>
      </c>
      <c r="H15" s="345" t="s">
        <v>199</v>
      </c>
      <c r="K15" s="338" t="s">
        <v>197</v>
      </c>
      <c r="L15" s="337" t="s">
        <v>196</v>
      </c>
      <c r="M15" s="337" t="s">
        <v>195</v>
      </c>
      <c r="N15" s="337" t="s">
        <v>194</v>
      </c>
      <c r="O15" s="337" t="s">
        <v>193</v>
      </c>
      <c r="P15" s="336" t="s">
        <v>192</v>
      </c>
    </row>
    <row r="16" spans="2:16">
      <c r="B16" s="344"/>
      <c r="C16" s="343">
        <f>D10</f>
        <v>41307</v>
      </c>
      <c r="D16" s="342"/>
      <c r="E16" s="342"/>
      <c r="F16" s="342"/>
      <c r="G16" s="342"/>
      <c r="H16" s="341">
        <f>D6</f>
        <v>275000</v>
      </c>
      <c r="K16" s="335" t="str">
        <f>IF(payments_per_year=1,1,"")</f>
        <v/>
      </c>
      <c r="L16" s="334" t="str">
        <f>IF(payments_per_year=1,$E17,"")</f>
        <v/>
      </c>
      <c r="M16" s="334" t="str">
        <f>IF(payments_per_year=1,$E18,"")</f>
        <v/>
      </c>
      <c r="N16" s="334" t="str">
        <f>IF(payments_per_year=1,$E19,"")</f>
        <v/>
      </c>
      <c r="O16" s="334" t="str">
        <f>IF(payments_per_year=1,$E20,"")</f>
        <v/>
      </c>
      <c r="P16" s="333" t="str">
        <f>IF(payments_per_year=1,$E21,"")</f>
        <v/>
      </c>
    </row>
    <row r="17" spans="2:16">
      <c r="B17" s="326">
        <f>IF(D6*D7*D8*D9*D10=0,"",1)</f>
        <v>1</v>
      </c>
      <c r="C17" s="325">
        <f>IF(B17="","",IF(B17&lt;=$H$7,IF(payments_per_year=26,DATE(YEAR(start_date),MONTH(start_date),DAY(start_date)+14*B17),IF(payments_per_year=52,DATE(YEAR(start_date),MONTH(start_date),DAY(start_date)+7*B17),DATE(YEAR(start_date),MONTH(start_date)+12/$D$9,DAY(start_date)))),""))</f>
        <v>41335</v>
      </c>
      <c r="D17" s="329">
        <f>IF(B17="","",$H$6)</f>
        <v>7500.01</v>
      </c>
      <c r="E17" s="327">
        <f>IF(B17="","",D17-F17)</f>
        <v>4728.93</v>
      </c>
      <c r="F17" s="327">
        <f>ROUND(H16*$D$7/payments_per_year,2)</f>
        <v>2771.08</v>
      </c>
      <c r="G17" s="328"/>
      <c r="H17" s="329">
        <f t="shared" ref="H17:H80" si="0">IF(B17="",0,ROUND(H16-E17-G17,2))</f>
        <v>270271.07</v>
      </c>
      <c r="K17" s="335" t="str">
        <f>IF(payments_per_year=2,2,"")</f>
        <v/>
      </c>
      <c r="L17" s="334" t="str">
        <f>IF(payments_per_year=2,SUM($E17:$E18),"")</f>
        <v/>
      </c>
      <c r="M17" s="334" t="str">
        <f>IF(payments_per_year=2,SUM($E19:$E20),"")</f>
        <v/>
      </c>
      <c r="N17" s="334" t="str">
        <f>IF(payments_per_year=2,SUM($E21:$E22),"")</f>
        <v/>
      </c>
      <c r="O17" s="334" t="str">
        <f>IF(payments_per_year=2,SUM($E23:$E24),"")</f>
        <v/>
      </c>
      <c r="P17" s="333" t="str">
        <f>IF(payments_per_year=2,SUM($E25:$E26),"")</f>
        <v/>
      </c>
    </row>
    <row r="18" spans="2:16">
      <c r="B18" s="326">
        <f t="shared" ref="B18:B81" si="1">IF(B17&lt;$H$7,IF(H17&gt;0,B17+1,""),"")</f>
        <v>2</v>
      </c>
      <c r="C18" s="325">
        <f t="shared" ref="C18:C81" si="2">IF(B18="","",IF(B18&lt;=$H$7,IF(payments_per_year=26,DATE(YEAR(start_date),MONTH(start_date),DAY(start_date)+14*B18),IF(payments_per_year=52,DATE(YEAR(start_date),MONTH(start_date),DAY(start_date)+7*B18),DATE(YEAR(start_date),MONTH(start_date)+B18*12/$D$9,DAY(start_date)))),""))</f>
        <v>41366</v>
      </c>
      <c r="D18" s="329">
        <f t="shared" ref="D18:D81" si="3">IF(C18="","",IF($H$6+F18&gt;H17,ROUND(H17+F18,2),$H$6))</f>
        <v>7500.01</v>
      </c>
      <c r="E18" s="327">
        <f t="shared" ref="E18:E81" si="4">IF(C18="","",D18-F18)</f>
        <v>4776.58</v>
      </c>
      <c r="F18" s="327">
        <f t="shared" ref="F18:F81" si="5">IF(C18="","",ROUND(H17*$D$7/payments_per_year,2))</f>
        <v>2723.43</v>
      </c>
      <c r="G18" s="328"/>
      <c r="H18" s="329">
        <f t="shared" si="0"/>
        <v>265494.49</v>
      </c>
      <c r="K18" s="335" t="str">
        <f>IF(payments_per_year=4,4,"")</f>
        <v/>
      </c>
      <c r="L18" s="334" t="str">
        <f>IF(payments_per_year=4,SUM($E17:$E20),"")</f>
        <v/>
      </c>
      <c r="M18" s="334" t="str">
        <f>IF(payments_per_year=4,SUM($E21:$E24),"")</f>
        <v/>
      </c>
      <c r="N18" s="334" t="str">
        <f>IF(payments_per_year=4,SUM($E25:$E28),"")</f>
        <v/>
      </c>
      <c r="O18" s="334" t="str">
        <f>IF(payments_per_year=4,SUM($E29:$E32),"")</f>
        <v/>
      </c>
      <c r="P18" s="333" t="str">
        <f>IF(payments_per_year=4,SUM($E33:$E36),"")</f>
        <v/>
      </c>
    </row>
    <row r="19" spans="2:16">
      <c r="B19" s="326">
        <f t="shared" si="1"/>
        <v>3</v>
      </c>
      <c r="C19" s="325">
        <f t="shared" si="2"/>
        <v>41396</v>
      </c>
      <c r="D19" s="329">
        <f t="shared" si="3"/>
        <v>7500.01</v>
      </c>
      <c r="E19" s="327">
        <f t="shared" si="4"/>
        <v>4824.71</v>
      </c>
      <c r="F19" s="327">
        <f t="shared" si="5"/>
        <v>2675.3</v>
      </c>
      <c r="G19" s="328"/>
      <c r="H19" s="329">
        <f t="shared" si="0"/>
        <v>260669.78</v>
      </c>
      <c r="K19" s="335">
        <f>IF(payments_per_year=12,12,"")</f>
        <v>12</v>
      </c>
      <c r="L19" s="334">
        <f>IF(payments_per_year=12,SUM($E17:$E28),"")</f>
        <v>60000.21</v>
      </c>
      <c r="M19" s="334">
        <f>IF(payments_per_year=12,SUM($E29:$E40),"")</f>
        <v>67671.360000000015</v>
      </c>
      <c r="N19" s="334">
        <f>IF(payments_per_year=12,SUM($E41:$E52),"")</f>
        <v>76323.259999999995</v>
      </c>
      <c r="O19" s="334">
        <f>IF(payments_per_year=12,SUM($E53:$E64),"")</f>
        <v>71005.17</v>
      </c>
      <c r="P19" s="333">
        <f>IF(payments_per_year=12,SUM($E65:$E76),"")</f>
        <v>0</v>
      </c>
    </row>
    <row r="20" spans="2:16">
      <c r="B20" s="326">
        <f t="shared" si="1"/>
        <v>4</v>
      </c>
      <c r="C20" s="325">
        <f t="shared" si="2"/>
        <v>41427</v>
      </c>
      <c r="D20" s="329">
        <f t="shared" si="3"/>
        <v>7500.01</v>
      </c>
      <c r="E20" s="327">
        <f t="shared" si="4"/>
        <v>4873.33</v>
      </c>
      <c r="F20" s="327">
        <f t="shared" si="5"/>
        <v>2626.68</v>
      </c>
      <c r="G20" s="328"/>
      <c r="H20" s="329">
        <f t="shared" si="0"/>
        <v>255796.45</v>
      </c>
      <c r="K20" s="332" t="str">
        <f>IF(payments_per_year=52,52,"")</f>
        <v/>
      </c>
      <c r="L20" s="331" t="str">
        <f>IF(payments_per_year=52,SUM($E17:$E68),"")</f>
        <v/>
      </c>
      <c r="M20" s="331" t="str">
        <f>IF(payments_per_year=52,SUM($E69:$E120),"")</f>
        <v/>
      </c>
      <c r="N20" s="331" t="str">
        <f>IF(payments_per_year=52,SUM($E121:$E172),"")</f>
        <v/>
      </c>
      <c r="O20" s="331" t="str">
        <f>IF(payments_per_year=52,SUM($E173:$E224),"")</f>
        <v/>
      </c>
      <c r="P20" s="330" t="str">
        <f>IF(payments_per_year=52,SUM($E225:$E276),"")</f>
        <v/>
      </c>
    </row>
    <row r="21" spans="2:16">
      <c r="B21" s="326">
        <f t="shared" si="1"/>
        <v>5</v>
      </c>
      <c r="C21" s="325">
        <f t="shared" si="2"/>
        <v>41457</v>
      </c>
      <c r="D21" s="329">
        <f t="shared" si="3"/>
        <v>7500.01</v>
      </c>
      <c r="E21" s="327">
        <f t="shared" si="4"/>
        <v>4922.43</v>
      </c>
      <c r="F21" s="327">
        <f t="shared" si="5"/>
        <v>2577.58</v>
      </c>
      <c r="G21" s="328"/>
      <c r="H21" s="327">
        <f t="shared" si="0"/>
        <v>250874.02</v>
      </c>
      <c r="K21" s="340"/>
      <c r="L21" s="340"/>
      <c r="M21" s="340"/>
      <c r="N21" s="340"/>
      <c r="O21" s="340"/>
      <c r="P21" s="340"/>
    </row>
    <row r="22" spans="2:16">
      <c r="B22" s="326">
        <f t="shared" si="1"/>
        <v>6</v>
      </c>
      <c r="C22" s="325">
        <f t="shared" si="2"/>
        <v>41488</v>
      </c>
      <c r="D22" s="329">
        <f t="shared" si="3"/>
        <v>7500.01</v>
      </c>
      <c r="E22" s="327">
        <f t="shared" si="4"/>
        <v>4972.0400000000009</v>
      </c>
      <c r="F22" s="327">
        <f t="shared" si="5"/>
        <v>2527.9699999999998</v>
      </c>
      <c r="G22" s="328"/>
      <c r="H22" s="327">
        <f t="shared" si="0"/>
        <v>245901.98</v>
      </c>
      <c r="K22" s="339"/>
      <c r="L22" s="419" t="s">
        <v>198</v>
      </c>
      <c r="M22" s="419"/>
      <c r="N22" s="419"/>
      <c r="O22" s="419"/>
      <c r="P22" s="419"/>
    </row>
    <row r="23" spans="2:16">
      <c r="B23" s="326">
        <f t="shared" si="1"/>
        <v>7</v>
      </c>
      <c r="C23" s="325">
        <f t="shared" si="2"/>
        <v>41519</v>
      </c>
      <c r="D23" s="329">
        <f t="shared" si="3"/>
        <v>7500.01</v>
      </c>
      <c r="E23" s="327">
        <f t="shared" si="4"/>
        <v>5022.1400000000003</v>
      </c>
      <c r="F23" s="327">
        <f t="shared" si="5"/>
        <v>2477.87</v>
      </c>
      <c r="G23" s="328"/>
      <c r="H23" s="327">
        <f t="shared" si="0"/>
        <v>240879.84</v>
      </c>
      <c r="K23" s="338" t="s">
        <v>197</v>
      </c>
      <c r="L23" s="337" t="s">
        <v>196</v>
      </c>
      <c r="M23" s="337" t="s">
        <v>195</v>
      </c>
      <c r="N23" s="337" t="s">
        <v>194</v>
      </c>
      <c r="O23" s="337" t="s">
        <v>193</v>
      </c>
      <c r="P23" s="336" t="s">
        <v>192</v>
      </c>
    </row>
    <row r="24" spans="2:16">
      <c r="B24" s="326">
        <f t="shared" si="1"/>
        <v>8</v>
      </c>
      <c r="C24" s="325">
        <f t="shared" si="2"/>
        <v>41549</v>
      </c>
      <c r="D24" s="329">
        <f t="shared" si="3"/>
        <v>7500.01</v>
      </c>
      <c r="E24" s="327">
        <f t="shared" si="4"/>
        <v>5072.74</v>
      </c>
      <c r="F24" s="327">
        <f t="shared" si="5"/>
        <v>2427.27</v>
      </c>
      <c r="G24" s="328"/>
      <c r="H24" s="327">
        <f t="shared" si="0"/>
        <v>235807.1</v>
      </c>
      <c r="K24" s="335" t="str">
        <f>IF(payments_per_year=1,1,"")</f>
        <v/>
      </c>
      <c r="L24" s="334" t="str">
        <f>IF(payments_per_year=1,H17,"")</f>
        <v/>
      </c>
      <c r="M24" s="334" t="str">
        <f>IF(payments_per_year=1,H18,"")</f>
        <v/>
      </c>
      <c r="N24" s="334" t="str">
        <f>IF(payments_per_year=1,H19,"")</f>
        <v/>
      </c>
      <c r="O24" s="334" t="str">
        <f>IF(payments_per_year=1,H20,"")</f>
        <v/>
      </c>
      <c r="P24" s="333" t="str">
        <f>IF(payments_per_year=1,H21,"")</f>
        <v/>
      </c>
    </row>
    <row r="25" spans="2:16">
      <c r="B25" s="326">
        <f t="shared" si="1"/>
        <v>9</v>
      </c>
      <c r="C25" s="325">
        <f t="shared" si="2"/>
        <v>41580</v>
      </c>
      <c r="D25" s="329">
        <f t="shared" si="3"/>
        <v>7500.01</v>
      </c>
      <c r="E25" s="327">
        <f t="shared" si="4"/>
        <v>5123.8600000000006</v>
      </c>
      <c r="F25" s="327">
        <f t="shared" si="5"/>
        <v>2376.15</v>
      </c>
      <c r="G25" s="328"/>
      <c r="H25" s="327">
        <f t="shared" si="0"/>
        <v>230683.24</v>
      </c>
      <c r="K25" s="335" t="str">
        <f>IF(payments_per_year=2,2,"")</f>
        <v/>
      </c>
      <c r="L25" s="334" t="str">
        <f>IF(payments_per_year=2,$H18,"")</f>
        <v/>
      </c>
      <c r="M25" s="334" t="str">
        <f>IF(payments_per_year=2,$H20,"")</f>
        <v/>
      </c>
      <c r="N25" s="334" t="str">
        <f>IF(payments_per_year=2,$H22,"")</f>
        <v/>
      </c>
      <c r="O25" s="334" t="str">
        <f>IF(payments_per_year=2,$H24,"")</f>
        <v/>
      </c>
      <c r="P25" s="333" t="str">
        <f>IF(payments_per_year=2,$H26,"")</f>
        <v/>
      </c>
    </row>
    <row r="26" spans="2:16">
      <c r="B26" s="326">
        <f t="shared" si="1"/>
        <v>10</v>
      </c>
      <c r="C26" s="325">
        <f t="shared" si="2"/>
        <v>41610</v>
      </c>
      <c r="D26" s="329">
        <f t="shared" si="3"/>
        <v>7500.01</v>
      </c>
      <c r="E26" s="327">
        <f t="shared" si="4"/>
        <v>5175.49</v>
      </c>
      <c r="F26" s="327">
        <f t="shared" si="5"/>
        <v>2324.52</v>
      </c>
      <c r="G26" s="328"/>
      <c r="H26" s="327">
        <f t="shared" si="0"/>
        <v>225507.75</v>
      </c>
      <c r="K26" s="335" t="str">
        <f>IF(payments_per_year=4,4,"")</f>
        <v/>
      </c>
      <c r="L26" s="334" t="str">
        <f>IF(payments_per_year=4,$H20,"")</f>
        <v/>
      </c>
      <c r="M26" s="334" t="str">
        <f>IF(payments_per_year=4,$H24,"")</f>
        <v/>
      </c>
      <c r="N26" s="334" t="str">
        <f>IF(payments_per_year=4,$H28,"")</f>
        <v/>
      </c>
      <c r="O26" s="334" t="str">
        <f>IF(payments_per_year=4,$H32,"")</f>
        <v/>
      </c>
      <c r="P26" s="333" t="str">
        <f>IF(payments_per_year=4,$H36,"")</f>
        <v/>
      </c>
    </row>
    <row r="27" spans="2:16">
      <c r="B27" s="326">
        <f t="shared" si="1"/>
        <v>11</v>
      </c>
      <c r="C27" s="325">
        <f t="shared" si="2"/>
        <v>41641</v>
      </c>
      <c r="D27" s="329">
        <f t="shared" si="3"/>
        <v>7500.01</v>
      </c>
      <c r="E27" s="327">
        <f t="shared" si="4"/>
        <v>5227.6400000000003</v>
      </c>
      <c r="F27" s="327">
        <f t="shared" si="5"/>
        <v>2272.37</v>
      </c>
      <c r="G27" s="328"/>
      <c r="H27" s="327">
        <f t="shared" si="0"/>
        <v>220280.11</v>
      </c>
      <c r="K27" s="335">
        <f>IF(payments_per_year=12,12,"")</f>
        <v>12</v>
      </c>
      <c r="L27" s="334">
        <f>IF(payments_per_year=12,$H28,"")</f>
        <v>214999.79</v>
      </c>
      <c r="M27" s="334">
        <f>IF(payments_per_year=12,$H40,"")</f>
        <v>147328.43</v>
      </c>
      <c r="N27" s="334">
        <f>IF(payments_per_year=12,$H52,"")</f>
        <v>71005.17</v>
      </c>
      <c r="O27" s="334">
        <f>IF(payments_per_year=12,$H64,"")</f>
        <v>0</v>
      </c>
      <c r="P27" s="333">
        <f>IF(payments_per_year=12,$H76,"")</f>
        <v>0</v>
      </c>
    </row>
    <row r="28" spans="2:16">
      <c r="B28" s="326">
        <f t="shared" si="1"/>
        <v>12</v>
      </c>
      <c r="C28" s="325">
        <f t="shared" si="2"/>
        <v>41672</v>
      </c>
      <c r="D28" s="329">
        <f t="shared" si="3"/>
        <v>7500.01</v>
      </c>
      <c r="E28" s="327">
        <f t="shared" si="4"/>
        <v>5280.32</v>
      </c>
      <c r="F28" s="327">
        <f t="shared" si="5"/>
        <v>2219.69</v>
      </c>
      <c r="G28" s="328"/>
      <c r="H28" s="327">
        <f t="shared" si="0"/>
        <v>214999.79</v>
      </c>
      <c r="K28" s="332" t="str">
        <f>IF(payments_per_year=52,52,"")</f>
        <v/>
      </c>
      <c r="L28" s="331" t="str">
        <f>IF(payments_per_year=52,$H68,"")</f>
        <v/>
      </c>
      <c r="M28" s="331" t="str">
        <f>IF(payments_per_year=52,$H120,"")</f>
        <v/>
      </c>
      <c r="N28" s="331" t="str">
        <f>IF(payments_per_year=52,$H172,"")</f>
        <v/>
      </c>
      <c r="O28" s="331" t="str">
        <f>IF(payments_per_year=52,$H224,"")</f>
        <v/>
      </c>
      <c r="P28" s="330" t="str">
        <f>IF(payments_per_year=52,$H276,"")</f>
        <v/>
      </c>
    </row>
    <row r="29" spans="2:16">
      <c r="B29" s="326">
        <f t="shared" si="1"/>
        <v>13</v>
      </c>
      <c r="C29" s="325">
        <f t="shared" si="2"/>
        <v>41700</v>
      </c>
      <c r="D29" s="329">
        <f t="shared" si="3"/>
        <v>7500.01</v>
      </c>
      <c r="E29" s="327">
        <f t="shared" si="4"/>
        <v>5333.5300000000007</v>
      </c>
      <c r="F29" s="327">
        <f t="shared" si="5"/>
        <v>2166.48</v>
      </c>
      <c r="G29" s="328"/>
      <c r="H29" s="327">
        <f t="shared" si="0"/>
        <v>209666.26</v>
      </c>
    </row>
    <row r="30" spans="2:16">
      <c r="B30" s="326">
        <f t="shared" si="1"/>
        <v>14</v>
      </c>
      <c r="C30" s="325">
        <f t="shared" si="2"/>
        <v>41731</v>
      </c>
      <c r="D30" s="329">
        <f t="shared" si="3"/>
        <v>7500.01</v>
      </c>
      <c r="E30" s="327">
        <f t="shared" si="4"/>
        <v>5387.27</v>
      </c>
      <c r="F30" s="327">
        <f t="shared" si="5"/>
        <v>2112.7399999999998</v>
      </c>
      <c r="G30" s="328"/>
      <c r="H30" s="327">
        <f t="shared" si="0"/>
        <v>204278.99</v>
      </c>
    </row>
    <row r="31" spans="2:16">
      <c r="B31" s="326">
        <f t="shared" si="1"/>
        <v>15</v>
      </c>
      <c r="C31" s="325">
        <f t="shared" si="2"/>
        <v>41761</v>
      </c>
      <c r="D31" s="329">
        <f t="shared" si="3"/>
        <v>7500.01</v>
      </c>
      <c r="E31" s="327">
        <f t="shared" si="4"/>
        <v>5441.56</v>
      </c>
      <c r="F31" s="327">
        <f t="shared" si="5"/>
        <v>2058.4499999999998</v>
      </c>
      <c r="G31" s="328"/>
      <c r="H31" s="327">
        <f t="shared" si="0"/>
        <v>198837.43</v>
      </c>
    </row>
    <row r="32" spans="2:16">
      <c r="B32" s="326">
        <f t="shared" si="1"/>
        <v>16</v>
      </c>
      <c r="C32" s="325">
        <f t="shared" si="2"/>
        <v>41792</v>
      </c>
      <c r="D32" s="329">
        <f t="shared" si="3"/>
        <v>7500.01</v>
      </c>
      <c r="E32" s="327">
        <f t="shared" si="4"/>
        <v>5496.39</v>
      </c>
      <c r="F32" s="327">
        <f t="shared" si="5"/>
        <v>2003.62</v>
      </c>
      <c r="G32" s="328"/>
      <c r="H32" s="327">
        <f t="shared" si="0"/>
        <v>193341.04</v>
      </c>
    </row>
    <row r="33" spans="2:8">
      <c r="B33" s="326">
        <f t="shared" si="1"/>
        <v>17</v>
      </c>
      <c r="C33" s="325">
        <f t="shared" si="2"/>
        <v>41822</v>
      </c>
      <c r="D33" s="329">
        <f t="shared" si="3"/>
        <v>7500.01</v>
      </c>
      <c r="E33" s="327">
        <f t="shared" si="4"/>
        <v>5551.7800000000007</v>
      </c>
      <c r="F33" s="327">
        <f t="shared" si="5"/>
        <v>1948.23</v>
      </c>
      <c r="G33" s="328"/>
      <c r="H33" s="327">
        <f t="shared" si="0"/>
        <v>187789.26</v>
      </c>
    </row>
    <row r="34" spans="2:8">
      <c r="B34" s="326">
        <f t="shared" si="1"/>
        <v>18</v>
      </c>
      <c r="C34" s="325">
        <f t="shared" si="2"/>
        <v>41853</v>
      </c>
      <c r="D34" s="329">
        <f t="shared" si="3"/>
        <v>7500.01</v>
      </c>
      <c r="E34" s="327">
        <f t="shared" si="4"/>
        <v>5607.72</v>
      </c>
      <c r="F34" s="327">
        <f t="shared" si="5"/>
        <v>1892.29</v>
      </c>
      <c r="G34" s="328"/>
      <c r="H34" s="327">
        <f t="shared" si="0"/>
        <v>182181.54</v>
      </c>
    </row>
    <row r="35" spans="2:8">
      <c r="B35" s="326">
        <f t="shared" si="1"/>
        <v>19</v>
      </c>
      <c r="C35" s="325">
        <f t="shared" si="2"/>
        <v>41884</v>
      </c>
      <c r="D35" s="329">
        <f t="shared" si="3"/>
        <v>7500.01</v>
      </c>
      <c r="E35" s="327">
        <f t="shared" si="4"/>
        <v>5664.2300000000005</v>
      </c>
      <c r="F35" s="327">
        <f t="shared" si="5"/>
        <v>1835.78</v>
      </c>
      <c r="G35" s="328"/>
      <c r="H35" s="327">
        <f t="shared" si="0"/>
        <v>176517.31</v>
      </c>
    </row>
    <row r="36" spans="2:8">
      <c r="B36" s="326">
        <f t="shared" si="1"/>
        <v>20</v>
      </c>
      <c r="C36" s="325">
        <f t="shared" si="2"/>
        <v>41914</v>
      </c>
      <c r="D36" s="329">
        <f t="shared" si="3"/>
        <v>7500.01</v>
      </c>
      <c r="E36" s="327">
        <f t="shared" si="4"/>
        <v>5721.3</v>
      </c>
      <c r="F36" s="327">
        <f t="shared" si="5"/>
        <v>1778.71</v>
      </c>
      <c r="G36" s="328"/>
      <c r="H36" s="327">
        <f t="shared" si="0"/>
        <v>170796.01</v>
      </c>
    </row>
    <row r="37" spans="2:8">
      <c r="B37" s="326">
        <f t="shared" si="1"/>
        <v>21</v>
      </c>
      <c r="C37" s="325">
        <f t="shared" si="2"/>
        <v>41945</v>
      </c>
      <c r="D37" s="329">
        <f t="shared" si="3"/>
        <v>7500.01</v>
      </c>
      <c r="E37" s="327">
        <f t="shared" si="4"/>
        <v>5778.96</v>
      </c>
      <c r="F37" s="327">
        <f t="shared" si="5"/>
        <v>1721.05</v>
      </c>
      <c r="G37" s="328"/>
      <c r="H37" s="327">
        <f t="shared" si="0"/>
        <v>165017.04999999999</v>
      </c>
    </row>
    <row r="38" spans="2:8">
      <c r="B38" s="326">
        <f t="shared" si="1"/>
        <v>22</v>
      </c>
      <c r="C38" s="325">
        <f t="shared" si="2"/>
        <v>41975</v>
      </c>
      <c r="D38" s="329">
        <f t="shared" si="3"/>
        <v>7500.01</v>
      </c>
      <c r="E38" s="327">
        <f t="shared" si="4"/>
        <v>5837.1900000000005</v>
      </c>
      <c r="F38" s="327">
        <f t="shared" si="5"/>
        <v>1662.82</v>
      </c>
      <c r="G38" s="328"/>
      <c r="H38" s="327">
        <f t="shared" si="0"/>
        <v>159179.85999999999</v>
      </c>
    </row>
    <row r="39" spans="2:8">
      <c r="B39" s="326">
        <f t="shared" si="1"/>
        <v>23</v>
      </c>
      <c r="C39" s="325">
        <f t="shared" si="2"/>
        <v>42006</v>
      </c>
      <c r="D39" s="329">
        <f t="shared" si="3"/>
        <v>7500.01</v>
      </c>
      <c r="E39" s="327">
        <f t="shared" si="4"/>
        <v>5896.01</v>
      </c>
      <c r="F39" s="327">
        <f t="shared" si="5"/>
        <v>1604</v>
      </c>
      <c r="G39" s="328"/>
      <c r="H39" s="327">
        <f t="shared" si="0"/>
        <v>153283.85</v>
      </c>
    </row>
    <row r="40" spans="2:8">
      <c r="B40" s="326">
        <f t="shared" si="1"/>
        <v>24</v>
      </c>
      <c r="C40" s="325">
        <f t="shared" si="2"/>
        <v>42037</v>
      </c>
      <c r="D40" s="329">
        <f t="shared" si="3"/>
        <v>7500.01</v>
      </c>
      <c r="E40" s="327">
        <f t="shared" si="4"/>
        <v>5955.42</v>
      </c>
      <c r="F40" s="327">
        <f t="shared" si="5"/>
        <v>1544.59</v>
      </c>
      <c r="G40" s="328"/>
      <c r="H40" s="327">
        <f t="shared" si="0"/>
        <v>147328.43</v>
      </c>
    </row>
    <row r="41" spans="2:8">
      <c r="B41" s="326">
        <f t="shared" si="1"/>
        <v>25</v>
      </c>
      <c r="C41" s="325">
        <f t="shared" si="2"/>
        <v>42065</v>
      </c>
      <c r="D41" s="329">
        <f t="shared" si="3"/>
        <v>7500.01</v>
      </c>
      <c r="E41" s="327">
        <f t="shared" si="4"/>
        <v>6015.43</v>
      </c>
      <c r="F41" s="327">
        <f t="shared" si="5"/>
        <v>1484.58</v>
      </c>
      <c r="G41" s="328"/>
      <c r="H41" s="327">
        <f t="shared" si="0"/>
        <v>141313</v>
      </c>
    </row>
    <row r="42" spans="2:8">
      <c r="B42" s="326">
        <f t="shared" si="1"/>
        <v>26</v>
      </c>
      <c r="C42" s="325">
        <f t="shared" si="2"/>
        <v>42096</v>
      </c>
      <c r="D42" s="329">
        <f t="shared" si="3"/>
        <v>7500.01</v>
      </c>
      <c r="E42" s="327">
        <f t="shared" si="4"/>
        <v>6076.05</v>
      </c>
      <c r="F42" s="327">
        <f t="shared" si="5"/>
        <v>1423.96</v>
      </c>
      <c r="G42" s="328"/>
      <c r="H42" s="327">
        <f t="shared" si="0"/>
        <v>135236.95000000001</v>
      </c>
    </row>
    <row r="43" spans="2:8">
      <c r="B43" s="326">
        <f t="shared" si="1"/>
        <v>27</v>
      </c>
      <c r="C43" s="325">
        <f t="shared" si="2"/>
        <v>42126</v>
      </c>
      <c r="D43" s="329">
        <f t="shared" si="3"/>
        <v>7500.01</v>
      </c>
      <c r="E43" s="327">
        <f t="shared" si="4"/>
        <v>6137.27</v>
      </c>
      <c r="F43" s="327">
        <f t="shared" si="5"/>
        <v>1362.74</v>
      </c>
      <c r="G43" s="328"/>
      <c r="H43" s="327">
        <f t="shared" si="0"/>
        <v>129099.68</v>
      </c>
    </row>
    <row r="44" spans="2:8">
      <c r="B44" s="326">
        <f t="shared" si="1"/>
        <v>28</v>
      </c>
      <c r="C44" s="325">
        <f t="shared" si="2"/>
        <v>42157</v>
      </c>
      <c r="D44" s="329">
        <f t="shared" si="3"/>
        <v>7500.01</v>
      </c>
      <c r="E44" s="327">
        <f t="shared" si="4"/>
        <v>6199.12</v>
      </c>
      <c r="F44" s="327">
        <f t="shared" si="5"/>
        <v>1300.8900000000001</v>
      </c>
      <c r="G44" s="328"/>
      <c r="H44" s="327">
        <f t="shared" si="0"/>
        <v>122900.56</v>
      </c>
    </row>
    <row r="45" spans="2:8">
      <c r="B45" s="326">
        <f t="shared" si="1"/>
        <v>29</v>
      </c>
      <c r="C45" s="325">
        <f t="shared" si="2"/>
        <v>42187</v>
      </c>
      <c r="D45" s="329">
        <f t="shared" si="3"/>
        <v>7500.01</v>
      </c>
      <c r="E45" s="327">
        <f t="shared" si="4"/>
        <v>6261.58</v>
      </c>
      <c r="F45" s="327">
        <f t="shared" si="5"/>
        <v>1238.43</v>
      </c>
      <c r="G45" s="328"/>
      <c r="H45" s="327">
        <f t="shared" si="0"/>
        <v>116638.98</v>
      </c>
    </row>
    <row r="46" spans="2:8">
      <c r="B46" s="326">
        <f t="shared" si="1"/>
        <v>30</v>
      </c>
      <c r="C46" s="325">
        <f t="shared" si="2"/>
        <v>42218</v>
      </c>
      <c r="D46" s="329">
        <f t="shared" si="3"/>
        <v>7500.01</v>
      </c>
      <c r="E46" s="327">
        <f t="shared" si="4"/>
        <v>6324.68</v>
      </c>
      <c r="F46" s="327">
        <f t="shared" si="5"/>
        <v>1175.33</v>
      </c>
      <c r="G46" s="328"/>
      <c r="H46" s="327">
        <f t="shared" si="0"/>
        <v>110314.3</v>
      </c>
    </row>
    <row r="47" spans="2:8">
      <c r="B47" s="326">
        <f t="shared" si="1"/>
        <v>31</v>
      </c>
      <c r="C47" s="325">
        <f t="shared" si="2"/>
        <v>42249</v>
      </c>
      <c r="D47" s="329">
        <f t="shared" si="3"/>
        <v>7500.01</v>
      </c>
      <c r="E47" s="327">
        <f t="shared" si="4"/>
        <v>6388.41</v>
      </c>
      <c r="F47" s="327">
        <f t="shared" si="5"/>
        <v>1111.5999999999999</v>
      </c>
      <c r="G47" s="328"/>
      <c r="H47" s="327">
        <f t="shared" si="0"/>
        <v>103925.89</v>
      </c>
    </row>
    <row r="48" spans="2:8">
      <c r="B48" s="326">
        <f t="shared" si="1"/>
        <v>32</v>
      </c>
      <c r="C48" s="325">
        <f t="shared" si="2"/>
        <v>42279</v>
      </c>
      <c r="D48" s="329">
        <f t="shared" si="3"/>
        <v>7500.01</v>
      </c>
      <c r="E48" s="327">
        <f t="shared" si="4"/>
        <v>6452.7800000000007</v>
      </c>
      <c r="F48" s="327">
        <f t="shared" si="5"/>
        <v>1047.23</v>
      </c>
      <c r="G48" s="328"/>
      <c r="H48" s="327">
        <f t="shared" si="0"/>
        <v>97473.11</v>
      </c>
    </row>
    <row r="49" spans="2:8">
      <c r="B49" s="326">
        <f t="shared" si="1"/>
        <v>33</v>
      </c>
      <c r="C49" s="325">
        <f t="shared" si="2"/>
        <v>42310</v>
      </c>
      <c r="D49" s="329">
        <f t="shared" si="3"/>
        <v>7500.01</v>
      </c>
      <c r="E49" s="327">
        <f t="shared" si="4"/>
        <v>6517.81</v>
      </c>
      <c r="F49" s="327">
        <f t="shared" si="5"/>
        <v>982.2</v>
      </c>
      <c r="G49" s="328"/>
      <c r="H49" s="327">
        <f t="shared" si="0"/>
        <v>90955.3</v>
      </c>
    </row>
    <row r="50" spans="2:8">
      <c r="B50" s="326">
        <f t="shared" si="1"/>
        <v>34</v>
      </c>
      <c r="C50" s="325">
        <f t="shared" si="2"/>
        <v>42340</v>
      </c>
      <c r="D50" s="329">
        <f t="shared" si="3"/>
        <v>7500.01</v>
      </c>
      <c r="E50" s="327">
        <f t="shared" si="4"/>
        <v>6583.4800000000005</v>
      </c>
      <c r="F50" s="327">
        <f t="shared" si="5"/>
        <v>916.53</v>
      </c>
      <c r="G50" s="328"/>
      <c r="H50" s="327">
        <f t="shared" si="0"/>
        <v>84371.82</v>
      </c>
    </row>
    <row r="51" spans="2:8">
      <c r="B51" s="326">
        <f t="shared" si="1"/>
        <v>35</v>
      </c>
      <c r="C51" s="325">
        <f t="shared" si="2"/>
        <v>42371</v>
      </c>
      <c r="D51" s="329">
        <f t="shared" si="3"/>
        <v>7500.01</v>
      </c>
      <c r="E51" s="327">
        <f t="shared" si="4"/>
        <v>6649.82</v>
      </c>
      <c r="F51" s="327">
        <f t="shared" si="5"/>
        <v>850.19</v>
      </c>
      <c r="G51" s="328"/>
      <c r="H51" s="327">
        <f t="shared" si="0"/>
        <v>77722</v>
      </c>
    </row>
    <row r="52" spans="2:8">
      <c r="B52" s="326">
        <f t="shared" si="1"/>
        <v>36</v>
      </c>
      <c r="C52" s="325">
        <f t="shared" si="2"/>
        <v>42402</v>
      </c>
      <c r="D52" s="329">
        <f t="shared" si="3"/>
        <v>7500.01</v>
      </c>
      <c r="E52" s="327">
        <f t="shared" si="4"/>
        <v>6716.83</v>
      </c>
      <c r="F52" s="327">
        <f t="shared" si="5"/>
        <v>783.18</v>
      </c>
      <c r="G52" s="328"/>
      <c r="H52" s="327">
        <f t="shared" si="0"/>
        <v>71005.17</v>
      </c>
    </row>
    <row r="53" spans="2:8">
      <c r="B53" s="326">
        <f t="shared" si="1"/>
        <v>37</v>
      </c>
      <c r="C53" s="325">
        <f t="shared" si="2"/>
        <v>42431</v>
      </c>
      <c r="D53" s="329">
        <f t="shared" si="3"/>
        <v>7500.01</v>
      </c>
      <c r="E53" s="327">
        <f t="shared" si="4"/>
        <v>6784.51</v>
      </c>
      <c r="F53" s="327">
        <f t="shared" si="5"/>
        <v>715.5</v>
      </c>
      <c r="G53" s="328"/>
      <c r="H53" s="327">
        <f t="shared" si="0"/>
        <v>64220.66</v>
      </c>
    </row>
    <row r="54" spans="2:8">
      <c r="B54" s="326">
        <f t="shared" si="1"/>
        <v>38</v>
      </c>
      <c r="C54" s="325">
        <f t="shared" si="2"/>
        <v>42462</v>
      </c>
      <c r="D54" s="329">
        <f t="shared" si="3"/>
        <v>7500.01</v>
      </c>
      <c r="E54" s="327">
        <f t="shared" si="4"/>
        <v>6852.88</v>
      </c>
      <c r="F54" s="327">
        <f t="shared" si="5"/>
        <v>647.13</v>
      </c>
      <c r="G54" s="328"/>
      <c r="H54" s="327">
        <f t="shared" si="0"/>
        <v>57367.78</v>
      </c>
    </row>
    <row r="55" spans="2:8">
      <c r="B55" s="326">
        <f t="shared" si="1"/>
        <v>39</v>
      </c>
      <c r="C55" s="325">
        <f t="shared" si="2"/>
        <v>42492</v>
      </c>
      <c r="D55" s="329">
        <f t="shared" si="3"/>
        <v>7500.01</v>
      </c>
      <c r="E55" s="327">
        <f t="shared" si="4"/>
        <v>6921.93</v>
      </c>
      <c r="F55" s="327">
        <f t="shared" si="5"/>
        <v>578.08000000000004</v>
      </c>
      <c r="G55" s="328"/>
      <c r="H55" s="327">
        <f t="shared" si="0"/>
        <v>50445.85</v>
      </c>
    </row>
    <row r="56" spans="2:8">
      <c r="B56" s="326">
        <f t="shared" si="1"/>
        <v>40</v>
      </c>
      <c r="C56" s="325">
        <f t="shared" si="2"/>
        <v>42523</v>
      </c>
      <c r="D56" s="329">
        <f t="shared" si="3"/>
        <v>7500.01</v>
      </c>
      <c r="E56" s="327">
        <f t="shared" si="4"/>
        <v>6991.68</v>
      </c>
      <c r="F56" s="327">
        <f t="shared" si="5"/>
        <v>508.33</v>
      </c>
      <c r="G56" s="328"/>
      <c r="H56" s="327">
        <f t="shared" si="0"/>
        <v>43454.17</v>
      </c>
    </row>
    <row r="57" spans="2:8">
      <c r="B57" s="326">
        <f t="shared" si="1"/>
        <v>41</v>
      </c>
      <c r="C57" s="325">
        <f t="shared" si="2"/>
        <v>42553</v>
      </c>
      <c r="D57" s="329">
        <f t="shared" si="3"/>
        <v>7500.01</v>
      </c>
      <c r="E57" s="327">
        <f t="shared" si="4"/>
        <v>7062.14</v>
      </c>
      <c r="F57" s="327">
        <f t="shared" si="5"/>
        <v>437.87</v>
      </c>
      <c r="G57" s="328"/>
      <c r="H57" s="327">
        <f t="shared" si="0"/>
        <v>36392.03</v>
      </c>
    </row>
    <row r="58" spans="2:8">
      <c r="B58" s="326">
        <f t="shared" si="1"/>
        <v>42</v>
      </c>
      <c r="C58" s="325">
        <f t="shared" si="2"/>
        <v>42584</v>
      </c>
      <c r="D58" s="329">
        <f t="shared" si="3"/>
        <v>7500.01</v>
      </c>
      <c r="E58" s="327">
        <f t="shared" si="4"/>
        <v>7133.3</v>
      </c>
      <c r="F58" s="327">
        <f t="shared" si="5"/>
        <v>366.71</v>
      </c>
      <c r="G58" s="328"/>
      <c r="H58" s="327">
        <f t="shared" si="0"/>
        <v>29258.73</v>
      </c>
    </row>
    <row r="59" spans="2:8">
      <c r="B59" s="326">
        <f t="shared" si="1"/>
        <v>43</v>
      </c>
      <c r="C59" s="325">
        <f t="shared" si="2"/>
        <v>42615</v>
      </c>
      <c r="D59" s="329">
        <f t="shared" si="3"/>
        <v>7500.01</v>
      </c>
      <c r="E59" s="327">
        <f t="shared" si="4"/>
        <v>7205.18</v>
      </c>
      <c r="F59" s="327">
        <f t="shared" si="5"/>
        <v>294.83</v>
      </c>
      <c r="G59" s="328"/>
      <c r="H59" s="327">
        <f t="shared" si="0"/>
        <v>22053.55</v>
      </c>
    </row>
    <row r="60" spans="2:8">
      <c r="B60" s="326">
        <f t="shared" si="1"/>
        <v>44</v>
      </c>
      <c r="C60" s="325">
        <f t="shared" si="2"/>
        <v>42645</v>
      </c>
      <c r="D60" s="329">
        <f t="shared" si="3"/>
        <v>7500.01</v>
      </c>
      <c r="E60" s="327">
        <f t="shared" si="4"/>
        <v>7277.7800000000007</v>
      </c>
      <c r="F60" s="327">
        <f t="shared" si="5"/>
        <v>222.23</v>
      </c>
      <c r="G60" s="328"/>
      <c r="H60" s="327">
        <f t="shared" si="0"/>
        <v>14775.77</v>
      </c>
    </row>
    <row r="61" spans="2:8">
      <c r="B61" s="326">
        <f t="shared" si="1"/>
        <v>45</v>
      </c>
      <c r="C61" s="325">
        <f t="shared" si="2"/>
        <v>42676</v>
      </c>
      <c r="D61" s="329">
        <f t="shared" si="3"/>
        <v>7500.01</v>
      </c>
      <c r="E61" s="327">
        <f t="shared" si="4"/>
        <v>7351.12</v>
      </c>
      <c r="F61" s="327">
        <f t="shared" si="5"/>
        <v>148.88999999999999</v>
      </c>
      <c r="G61" s="328"/>
      <c r="H61" s="327">
        <f t="shared" si="0"/>
        <v>7424.65</v>
      </c>
    </row>
    <row r="62" spans="2:8">
      <c r="B62" s="326">
        <f t="shared" si="1"/>
        <v>46</v>
      </c>
      <c r="C62" s="325">
        <f t="shared" si="2"/>
        <v>42706</v>
      </c>
      <c r="D62" s="329">
        <f t="shared" si="3"/>
        <v>7499.47</v>
      </c>
      <c r="E62" s="327">
        <f t="shared" si="4"/>
        <v>7424.6500000000005</v>
      </c>
      <c r="F62" s="327">
        <f t="shared" si="5"/>
        <v>74.819999999999993</v>
      </c>
      <c r="G62" s="328"/>
      <c r="H62" s="327">
        <f t="shared" si="0"/>
        <v>0</v>
      </c>
    </row>
    <row r="63" spans="2:8">
      <c r="B63" s="326" t="str">
        <f t="shared" si="1"/>
        <v/>
      </c>
      <c r="C63" s="325" t="str">
        <f t="shared" si="2"/>
        <v/>
      </c>
      <c r="D63" s="329" t="str">
        <f t="shared" si="3"/>
        <v/>
      </c>
      <c r="E63" s="327" t="str">
        <f t="shared" si="4"/>
        <v/>
      </c>
      <c r="F63" s="327" t="str">
        <f t="shared" si="5"/>
        <v/>
      </c>
      <c r="G63" s="328"/>
      <c r="H63" s="327">
        <f t="shared" si="0"/>
        <v>0</v>
      </c>
    </row>
    <row r="64" spans="2:8">
      <c r="B64" s="326" t="str">
        <f t="shared" si="1"/>
        <v/>
      </c>
      <c r="C64" s="325" t="str">
        <f t="shared" si="2"/>
        <v/>
      </c>
      <c r="D64" s="329" t="str">
        <f t="shared" si="3"/>
        <v/>
      </c>
      <c r="E64" s="327" t="str">
        <f t="shared" si="4"/>
        <v/>
      </c>
      <c r="F64" s="327" t="str">
        <f t="shared" si="5"/>
        <v/>
      </c>
      <c r="G64" s="328"/>
      <c r="H64" s="327">
        <f t="shared" si="0"/>
        <v>0</v>
      </c>
    </row>
    <row r="65" spans="2:8">
      <c r="B65" s="326" t="str">
        <f t="shared" si="1"/>
        <v/>
      </c>
      <c r="C65" s="325" t="str">
        <f t="shared" si="2"/>
        <v/>
      </c>
      <c r="D65" s="329" t="str">
        <f t="shared" si="3"/>
        <v/>
      </c>
      <c r="E65" s="327" t="str">
        <f t="shared" si="4"/>
        <v/>
      </c>
      <c r="F65" s="327" t="str">
        <f t="shared" si="5"/>
        <v/>
      </c>
      <c r="G65" s="328"/>
      <c r="H65" s="327">
        <f t="shared" si="0"/>
        <v>0</v>
      </c>
    </row>
    <row r="66" spans="2:8">
      <c r="B66" s="326" t="str">
        <f t="shared" si="1"/>
        <v/>
      </c>
      <c r="C66" s="325" t="str">
        <f t="shared" si="2"/>
        <v/>
      </c>
      <c r="D66" s="329" t="str">
        <f t="shared" si="3"/>
        <v/>
      </c>
      <c r="E66" s="327" t="str">
        <f t="shared" si="4"/>
        <v/>
      </c>
      <c r="F66" s="327" t="str">
        <f t="shared" si="5"/>
        <v/>
      </c>
      <c r="G66" s="328"/>
      <c r="H66" s="327">
        <f t="shared" si="0"/>
        <v>0</v>
      </c>
    </row>
    <row r="67" spans="2:8">
      <c r="B67" s="326" t="str">
        <f t="shared" si="1"/>
        <v/>
      </c>
      <c r="C67" s="325" t="str">
        <f t="shared" si="2"/>
        <v/>
      </c>
      <c r="D67" s="329" t="str">
        <f t="shared" si="3"/>
        <v/>
      </c>
      <c r="E67" s="327" t="str">
        <f t="shared" si="4"/>
        <v/>
      </c>
      <c r="F67" s="327" t="str">
        <f t="shared" si="5"/>
        <v/>
      </c>
      <c r="G67" s="328"/>
      <c r="H67" s="327">
        <f t="shared" si="0"/>
        <v>0</v>
      </c>
    </row>
    <row r="68" spans="2:8">
      <c r="B68" s="326" t="str">
        <f t="shared" si="1"/>
        <v/>
      </c>
      <c r="C68" s="325" t="str">
        <f t="shared" si="2"/>
        <v/>
      </c>
      <c r="D68" s="329" t="str">
        <f t="shared" si="3"/>
        <v/>
      </c>
      <c r="E68" s="327" t="str">
        <f t="shared" si="4"/>
        <v/>
      </c>
      <c r="F68" s="327" t="str">
        <f t="shared" si="5"/>
        <v/>
      </c>
      <c r="G68" s="328"/>
      <c r="H68" s="327">
        <f t="shared" si="0"/>
        <v>0</v>
      </c>
    </row>
    <row r="69" spans="2:8">
      <c r="B69" s="326" t="str">
        <f t="shared" si="1"/>
        <v/>
      </c>
      <c r="C69" s="325" t="str">
        <f t="shared" si="2"/>
        <v/>
      </c>
      <c r="D69" s="329" t="str">
        <f t="shared" si="3"/>
        <v/>
      </c>
      <c r="E69" s="327" t="str">
        <f t="shared" si="4"/>
        <v/>
      </c>
      <c r="F69" s="327" t="str">
        <f t="shared" si="5"/>
        <v/>
      </c>
      <c r="G69" s="328"/>
      <c r="H69" s="327">
        <f t="shared" si="0"/>
        <v>0</v>
      </c>
    </row>
    <row r="70" spans="2:8">
      <c r="B70" s="326" t="str">
        <f t="shared" si="1"/>
        <v/>
      </c>
      <c r="C70" s="325" t="str">
        <f t="shared" si="2"/>
        <v/>
      </c>
      <c r="D70" s="329" t="str">
        <f t="shared" si="3"/>
        <v/>
      </c>
      <c r="E70" s="327" t="str">
        <f t="shared" si="4"/>
        <v/>
      </c>
      <c r="F70" s="327" t="str">
        <f t="shared" si="5"/>
        <v/>
      </c>
      <c r="G70" s="328"/>
      <c r="H70" s="327">
        <f t="shared" si="0"/>
        <v>0</v>
      </c>
    </row>
    <row r="71" spans="2:8">
      <c r="B71" s="326" t="str">
        <f t="shared" si="1"/>
        <v/>
      </c>
      <c r="C71" s="325" t="str">
        <f t="shared" si="2"/>
        <v/>
      </c>
      <c r="D71" s="329" t="str">
        <f t="shared" si="3"/>
        <v/>
      </c>
      <c r="E71" s="327" t="str">
        <f t="shared" si="4"/>
        <v/>
      </c>
      <c r="F71" s="327" t="str">
        <f t="shared" si="5"/>
        <v/>
      </c>
      <c r="G71" s="328"/>
      <c r="H71" s="327">
        <f t="shared" si="0"/>
        <v>0</v>
      </c>
    </row>
    <row r="72" spans="2:8">
      <c r="B72" s="326" t="str">
        <f t="shared" si="1"/>
        <v/>
      </c>
      <c r="C72" s="325" t="str">
        <f t="shared" si="2"/>
        <v/>
      </c>
      <c r="D72" s="329" t="str">
        <f t="shared" si="3"/>
        <v/>
      </c>
      <c r="E72" s="327" t="str">
        <f t="shared" si="4"/>
        <v/>
      </c>
      <c r="F72" s="327" t="str">
        <f t="shared" si="5"/>
        <v/>
      </c>
      <c r="G72" s="328"/>
      <c r="H72" s="327">
        <f t="shared" si="0"/>
        <v>0</v>
      </c>
    </row>
    <row r="73" spans="2:8">
      <c r="B73" s="326" t="str">
        <f t="shared" si="1"/>
        <v/>
      </c>
      <c r="C73" s="325" t="str">
        <f t="shared" si="2"/>
        <v/>
      </c>
      <c r="D73" s="329" t="str">
        <f t="shared" si="3"/>
        <v/>
      </c>
      <c r="E73" s="327" t="str">
        <f t="shared" si="4"/>
        <v/>
      </c>
      <c r="F73" s="327" t="str">
        <f t="shared" si="5"/>
        <v/>
      </c>
      <c r="G73" s="328"/>
      <c r="H73" s="327">
        <f t="shared" si="0"/>
        <v>0</v>
      </c>
    </row>
    <row r="74" spans="2:8">
      <c r="B74" s="326" t="str">
        <f t="shared" si="1"/>
        <v/>
      </c>
      <c r="C74" s="325" t="str">
        <f t="shared" si="2"/>
        <v/>
      </c>
      <c r="D74" s="329" t="str">
        <f t="shared" si="3"/>
        <v/>
      </c>
      <c r="E74" s="327" t="str">
        <f t="shared" si="4"/>
        <v/>
      </c>
      <c r="F74" s="327" t="str">
        <f t="shared" si="5"/>
        <v/>
      </c>
      <c r="G74" s="328"/>
      <c r="H74" s="327">
        <f t="shared" si="0"/>
        <v>0</v>
      </c>
    </row>
    <row r="75" spans="2:8">
      <c r="B75" s="326" t="str">
        <f t="shared" si="1"/>
        <v/>
      </c>
      <c r="C75" s="325" t="str">
        <f t="shared" si="2"/>
        <v/>
      </c>
      <c r="D75" s="329" t="str">
        <f t="shared" si="3"/>
        <v/>
      </c>
      <c r="E75" s="327" t="str">
        <f t="shared" si="4"/>
        <v/>
      </c>
      <c r="F75" s="327" t="str">
        <f t="shared" si="5"/>
        <v/>
      </c>
      <c r="G75" s="328"/>
      <c r="H75" s="327">
        <f t="shared" si="0"/>
        <v>0</v>
      </c>
    </row>
    <row r="76" spans="2:8">
      <c r="B76" s="326" t="str">
        <f t="shared" si="1"/>
        <v/>
      </c>
      <c r="C76" s="325" t="str">
        <f t="shared" si="2"/>
        <v/>
      </c>
      <c r="D76" s="329" t="str">
        <f t="shared" si="3"/>
        <v/>
      </c>
      <c r="E76" s="327" t="str">
        <f t="shared" si="4"/>
        <v/>
      </c>
      <c r="F76" s="327" t="str">
        <f t="shared" si="5"/>
        <v/>
      </c>
      <c r="G76" s="328"/>
      <c r="H76" s="327">
        <f t="shared" si="0"/>
        <v>0</v>
      </c>
    </row>
    <row r="77" spans="2:8">
      <c r="B77" s="326" t="str">
        <f t="shared" si="1"/>
        <v/>
      </c>
      <c r="C77" s="325" t="str">
        <f t="shared" si="2"/>
        <v/>
      </c>
      <c r="D77" s="329" t="str">
        <f t="shared" si="3"/>
        <v/>
      </c>
      <c r="E77" s="327" t="str">
        <f t="shared" si="4"/>
        <v/>
      </c>
      <c r="F77" s="327" t="str">
        <f t="shared" si="5"/>
        <v/>
      </c>
      <c r="G77" s="328"/>
      <c r="H77" s="327">
        <f t="shared" si="0"/>
        <v>0</v>
      </c>
    </row>
    <row r="78" spans="2:8">
      <c r="B78" s="326" t="str">
        <f t="shared" si="1"/>
        <v/>
      </c>
      <c r="C78" s="325" t="str">
        <f t="shared" si="2"/>
        <v/>
      </c>
      <c r="D78" s="329" t="str">
        <f t="shared" si="3"/>
        <v/>
      </c>
      <c r="E78" s="327" t="str">
        <f t="shared" si="4"/>
        <v/>
      </c>
      <c r="F78" s="327" t="str">
        <f t="shared" si="5"/>
        <v/>
      </c>
      <c r="G78" s="328"/>
      <c r="H78" s="327">
        <f t="shared" si="0"/>
        <v>0</v>
      </c>
    </row>
    <row r="79" spans="2:8">
      <c r="B79" s="326" t="str">
        <f t="shared" si="1"/>
        <v/>
      </c>
      <c r="C79" s="325" t="str">
        <f t="shared" si="2"/>
        <v/>
      </c>
      <c r="D79" s="329" t="str">
        <f t="shared" si="3"/>
        <v/>
      </c>
      <c r="E79" s="327" t="str">
        <f t="shared" si="4"/>
        <v/>
      </c>
      <c r="F79" s="327" t="str">
        <f t="shared" si="5"/>
        <v/>
      </c>
      <c r="G79" s="328"/>
      <c r="H79" s="327">
        <f t="shared" si="0"/>
        <v>0</v>
      </c>
    </row>
    <row r="80" spans="2:8">
      <c r="B80" s="326" t="str">
        <f t="shared" si="1"/>
        <v/>
      </c>
      <c r="C80" s="325" t="str">
        <f t="shared" si="2"/>
        <v/>
      </c>
      <c r="D80" s="329" t="str">
        <f t="shared" si="3"/>
        <v/>
      </c>
      <c r="E80" s="327" t="str">
        <f t="shared" si="4"/>
        <v/>
      </c>
      <c r="F80" s="327" t="str">
        <f t="shared" si="5"/>
        <v/>
      </c>
      <c r="G80" s="328"/>
      <c r="H80" s="327">
        <f t="shared" si="0"/>
        <v>0</v>
      </c>
    </row>
    <row r="81" spans="2:8">
      <c r="B81" s="326" t="str">
        <f t="shared" si="1"/>
        <v/>
      </c>
      <c r="C81" s="325" t="str">
        <f t="shared" si="2"/>
        <v/>
      </c>
      <c r="D81" s="329" t="str">
        <f t="shared" si="3"/>
        <v/>
      </c>
      <c r="E81" s="327" t="str">
        <f t="shared" si="4"/>
        <v/>
      </c>
      <c r="F81" s="327" t="str">
        <f t="shared" si="5"/>
        <v/>
      </c>
      <c r="G81" s="328"/>
      <c r="H81" s="327">
        <f t="shared" ref="H81:H144" si="6">IF(B81="",0,ROUND(H80-E81-G81,2))</f>
        <v>0</v>
      </c>
    </row>
    <row r="82" spans="2:8">
      <c r="B82" s="326" t="str">
        <f t="shared" ref="B82:B145" si="7">IF(B81&lt;$H$7,IF(H81&gt;0,B81+1,""),"")</f>
        <v/>
      </c>
      <c r="C82" s="325" t="str">
        <f t="shared" ref="C82:C145" si="8">IF(B82="","",IF(B82&lt;=$H$7,IF(payments_per_year=26,DATE(YEAR(start_date),MONTH(start_date),DAY(start_date)+14*B82),IF(payments_per_year=52,DATE(YEAR(start_date),MONTH(start_date),DAY(start_date)+7*B82),DATE(YEAR(start_date),MONTH(start_date)+B82*12/$D$9,DAY(start_date)))),""))</f>
        <v/>
      </c>
      <c r="D82" s="329" t="str">
        <f t="shared" ref="D82:D145" si="9">IF(C82="","",IF($H$6+F82&gt;H81,ROUND(H81+F82,2),$H$6))</f>
        <v/>
      </c>
      <c r="E82" s="327" t="str">
        <f t="shared" ref="E82:E145" si="10">IF(C82="","",D82-F82)</f>
        <v/>
      </c>
      <c r="F82" s="327" t="str">
        <f t="shared" ref="F82:F145" si="11">IF(C82="","",ROUND(H81*$D$7/payments_per_year,2))</f>
        <v/>
      </c>
      <c r="G82" s="328"/>
      <c r="H82" s="327">
        <f t="shared" si="6"/>
        <v>0</v>
      </c>
    </row>
    <row r="83" spans="2:8">
      <c r="B83" s="326" t="str">
        <f t="shared" si="7"/>
        <v/>
      </c>
      <c r="C83" s="325" t="str">
        <f t="shared" si="8"/>
        <v/>
      </c>
      <c r="D83" s="329" t="str">
        <f t="shared" si="9"/>
        <v/>
      </c>
      <c r="E83" s="327" t="str">
        <f t="shared" si="10"/>
        <v/>
      </c>
      <c r="F83" s="327" t="str">
        <f t="shared" si="11"/>
        <v/>
      </c>
      <c r="G83" s="328"/>
      <c r="H83" s="327">
        <f t="shared" si="6"/>
        <v>0</v>
      </c>
    </row>
    <row r="84" spans="2:8">
      <c r="B84" s="326" t="str">
        <f t="shared" si="7"/>
        <v/>
      </c>
      <c r="C84" s="325" t="str">
        <f t="shared" si="8"/>
        <v/>
      </c>
      <c r="D84" s="329" t="str">
        <f t="shared" si="9"/>
        <v/>
      </c>
      <c r="E84" s="327" t="str">
        <f t="shared" si="10"/>
        <v/>
      </c>
      <c r="F84" s="327" t="str">
        <f t="shared" si="11"/>
        <v/>
      </c>
      <c r="G84" s="328"/>
      <c r="H84" s="327">
        <f t="shared" si="6"/>
        <v>0</v>
      </c>
    </row>
    <row r="85" spans="2:8">
      <c r="B85" s="326" t="str">
        <f t="shared" si="7"/>
        <v/>
      </c>
      <c r="C85" s="325" t="str">
        <f t="shared" si="8"/>
        <v/>
      </c>
      <c r="D85" s="329" t="str">
        <f t="shared" si="9"/>
        <v/>
      </c>
      <c r="E85" s="327" t="str">
        <f t="shared" si="10"/>
        <v/>
      </c>
      <c r="F85" s="327" t="str">
        <f t="shared" si="11"/>
        <v/>
      </c>
      <c r="G85" s="328"/>
      <c r="H85" s="327">
        <f t="shared" si="6"/>
        <v>0</v>
      </c>
    </row>
    <row r="86" spans="2:8">
      <c r="B86" s="326" t="str">
        <f t="shared" si="7"/>
        <v/>
      </c>
      <c r="C86" s="325" t="str">
        <f t="shared" si="8"/>
        <v/>
      </c>
      <c r="D86" s="329" t="str">
        <f t="shared" si="9"/>
        <v/>
      </c>
      <c r="E86" s="327" t="str">
        <f t="shared" si="10"/>
        <v/>
      </c>
      <c r="F86" s="327" t="str">
        <f t="shared" si="11"/>
        <v/>
      </c>
      <c r="G86" s="328"/>
      <c r="H86" s="327">
        <f t="shared" si="6"/>
        <v>0</v>
      </c>
    </row>
    <row r="87" spans="2:8">
      <c r="B87" s="326" t="str">
        <f t="shared" si="7"/>
        <v/>
      </c>
      <c r="C87" s="325" t="str">
        <f t="shared" si="8"/>
        <v/>
      </c>
      <c r="D87" s="329" t="str">
        <f t="shared" si="9"/>
        <v/>
      </c>
      <c r="E87" s="327" t="str">
        <f t="shared" si="10"/>
        <v/>
      </c>
      <c r="F87" s="327" t="str">
        <f t="shared" si="11"/>
        <v/>
      </c>
      <c r="G87" s="328"/>
      <c r="H87" s="327">
        <f t="shared" si="6"/>
        <v>0</v>
      </c>
    </row>
    <row r="88" spans="2:8">
      <c r="B88" s="326" t="str">
        <f t="shared" si="7"/>
        <v/>
      </c>
      <c r="C88" s="325" t="str">
        <f t="shared" si="8"/>
        <v/>
      </c>
      <c r="D88" s="329" t="str">
        <f t="shared" si="9"/>
        <v/>
      </c>
      <c r="E88" s="327" t="str">
        <f t="shared" si="10"/>
        <v/>
      </c>
      <c r="F88" s="327" t="str">
        <f t="shared" si="11"/>
        <v/>
      </c>
      <c r="G88" s="328"/>
      <c r="H88" s="327">
        <f t="shared" si="6"/>
        <v>0</v>
      </c>
    </row>
    <row r="89" spans="2:8">
      <c r="B89" s="326" t="str">
        <f t="shared" si="7"/>
        <v/>
      </c>
      <c r="C89" s="325" t="str">
        <f t="shared" si="8"/>
        <v/>
      </c>
      <c r="D89" s="329" t="str">
        <f t="shared" si="9"/>
        <v/>
      </c>
      <c r="E89" s="327" t="str">
        <f t="shared" si="10"/>
        <v/>
      </c>
      <c r="F89" s="327" t="str">
        <f t="shared" si="11"/>
        <v/>
      </c>
      <c r="G89" s="328"/>
      <c r="H89" s="327">
        <f t="shared" si="6"/>
        <v>0</v>
      </c>
    </row>
    <row r="90" spans="2:8">
      <c r="B90" s="326" t="str">
        <f t="shared" si="7"/>
        <v/>
      </c>
      <c r="C90" s="325" t="str">
        <f t="shared" si="8"/>
        <v/>
      </c>
      <c r="D90" s="329" t="str">
        <f t="shared" si="9"/>
        <v/>
      </c>
      <c r="E90" s="327" t="str">
        <f t="shared" si="10"/>
        <v/>
      </c>
      <c r="F90" s="327" t="str">
        <f t="shared" si="11"/>
        <v/>
      </c>
      <c r="G90" s="328"/>
      <c r="H90" s="327">
        <f t="shared" si="6"/>
        <v>0</v>
      </c>
    </row>
    <row r="91" spans="2:8">
      <c r="B91" s="326" t="str">
        <f t="shared" si="7"/>
        <v/>
      </c>
      <c r="C91" s="325" t="str">
        <f t="shared" si="8"/>
        <v/>
      </c>
      <c r="D91" s="329" t="str">
        <f t="shared" si="9"/>
        <v/>
      </c>
      <c r="E91" s="327" t="str">
        <f t="shared" si="10"/>
        <v/>
      </c>
      <c r="F91" s="327" t="str">
        <f t="shared" si="11"/>
        <v/>
      </c>
      <c r="G91" s="328"/>
      <c r="H91" s="327">
        <f t="shared" si="6"/>
        <v>0</v>
      </c>
    </row>
    <row r="92" spans="2:8">
      <c r="B92" s="326" t="str">
        <f t="shared" si="7"/>
        <v/>
      </c>
      <c r="C92" s="325" t="str">
        <f t="shared" si="8"/>
        <v/>
      </c>
      <c r="D92" s="329" t="str">
        <f t="shared" si="9"/>
        <v/>
      </c>
      <c r="E92" s="327" t="str">
        <f t="shared" si="10"/>
        <v/>
      </c>
      <c r="F92" s="327" t="str">
        <f t="shared" si="11"/>
        <v/>
      </c>
      <c r="G92" s="328"/>
      <c r="H92" s="327">
        <f t="shared" si="6"/>
        <v>0</v>
      </c>
    </row>
    <row r="93" spans="2:8">
      <c r="B93" s="326" t="str">
        <f t="shared" si="7"/>
        <v/>
      </c>
      <c r="C93" s="325" t="str">
        <f t="shared" si="8"/>
        <v/>
      </c>
      <c r="D93" s="329" t="str">
        <f t="shared" si="9"/>
        <v/>
      </c>
      <c r="E93" s="327" t="str">
        <f t="shared" si="10"/>
        <v/>
      </c>
      <c r="F93" s="327" t="str">
        <f t="shared" si="11"/>
        <v/>
      </c>
      <c r="G93" s="328"/>
      <c r="H93" s="327">
        <f t="shared" si="6"/>
        <v>0</v>
      </c>
    </row>
    <row r="94" spans="2:8">
      <c r="B94" s="326" t="str">
        <f t="shared" si="7"/>
        <v/>
      </c>
      <c r="C94" s="325" t="str">
        <f t="shared" si="8"/>
        <v/>
      </c>
      <c r="D94" s="329" t="str">
        <f t="shared" si="9"/>
        <v/>
      </c>
      <c r="E94" s="327" t="str">
        <f t="shared" si="10"/>
        <v/>
      </c>
      <c r="F94" s="327" t="str">
        <f t="shared" si="11"/>
        <v/>
      </c>
      <c r="G94" s="328"/>
      <c r="H94" s="327">
        <f t="shared" si="6"/>
        <v>0</v>
      </c>
    </row>
    <row r="95" spans="2:8">
      <c r="B95" s="326" t="str">
        <f t="shared" si="7"/>
        <v/>
      </c>
      <c r="C95" s="325" t="str">
        <f t="shared" si="8"/>
        <v/>
      </c>
      <c r="D95" s="329" t="str">
        <f t="shared" si="9"/>
        <v/>
      </c>
      <c r="E95" s="327" t="str">
        <f t="shared" si="10"/>
        <v/>
      </c>
      <c r="F95" s="327" t="str">
        <f t="shared" si="11"/>
        <v/>
      </c>
      <c r="G95" s="328"/>
      <c r="H95" s="327">
        <f t="shared" si="6"/>
        <v>0</v>
      </c>
    </row>
    <row r="96" spans="2:8">
      <c r="B96" s="326" t="str">
        <f t="shared" si="7"/>
        <v/>
      </c>
      <c r="C96" s="325" t="str">
        <f t="shared" si="8"/>
        <v/>
      </c>
      <c r="D96" s="329" t="str">
        <f t="shared" si="9"/>
        <v/>
      </c>
      <c r="E96" s="327" t="str">
        <f t="shared" si="10"/>
        <v/>
      </c>
      <c r="F96" s="327" t="str">
        <f t="shared" si="11"/>
        <v/>
      </c>
      <c r="G96" s="328"/>
      <c r="H96" s="327">
        <f t="shared" si="6"/>
        <v>0</v>
      </c>
    </row>
    <row r="97" spans="2:8">
      <c r="B97" s="326" t="str">
        <f t="shared" si="7"/>
        <v/>
      </c>
      <c r="C97" s="325" t="str">
        <f t="shared" si="8"/>
        <v/>
      </c>
      <c r="D97" s="329" t="str">
        <f t="shared" si="9"/>
        <v/>
      </c>
      <c r="E97" s="327" t="str">
        <f t="shared" si="10"/>
        <v/>
      </c>
      <c r="F97" s="327" t="str">
        <f t="shared" si="11"/>
        <v/>
      </c>
      <c r="G97" s="328"/>
      <c r="H97" s="327">
        <f t="shared" si="6"/>
        <v>0</v>
      </c>
    </row>
    <row r="98" spans="2:8">
      <c r="B98" s="326" t="str">
        <f t="shared" si="7"/>
        <v/>
      </c>
      <c r="C98" s="325" t="str">
        <f t="shared" si="8"/>
        <v/>
      </c>
      <c r="D98" s="329" t="str">
        <f t="shared" si="9"/>
        <v/>
      </c>
      <c r="E98" s="327" t="str">
        <f t="shared" si="10"/>
        <v/>
      </c>
      <c r="F98" s="327" t="str">
        <f t="shared" si="11"/>
        <v/>
      </c>
      <c r="G98" s="328"/>
      <c r="H98" s="327">
        <f t="shared" si="6"/>
        <v>0</v>
      </c>
    </row>
    <row r="99" spans="2:8">
      <c r="B99" s="326" t="str">
        <f t="shared" si="7"/>
        <v/>
      </c>
      <c r="C99" s="325" t="str">
        <f t="shared" si="8"/>
        <v/>
      </c>
      <c r="D99" s="329" t="str">
        <f t="shared" si="9"/>
        <v/>
      </c>
      <c r="E99" s="327" t="str">
        <f t="shared" si="10"/>
        <v/>
      </c>
      <c r="F99" s="327" t="str">
        <f t="shared" si="11"/>
        <v/>
      </c>
      <c r="G99" s="328"/>
      <c r="H99" s="327">
        <f t="shared" si="6"/>
        <v>0</v>
      </c>
    </row>
    <row r="100" spans="2:8">
      <c r="B100" s="326" t="str">
        <f t="shared" si="7"/>
        <v/>
      </c>
      <c r="C100" s="325" t="str">
        <f t="shared" si="8"/>
        <v/>
      </c>
      <c r="D100" s="329" t="str">
        <f t="shared" si="9"/>
        <v/>
      </c>
      <c r="E100" s="327" t="str">
        <f t="shared" si="10"/>
        <v/>
      </c>
      <c r="F100" s="327" t="str">
        <f t="shared" si="11"/>
        <v/>
      </c>
      <c r="G100" s="328"/>
      <c r="H100" s="327">
        <f t="shared" si="6"/>
        <v>0</v>
      </c>
    </row>
    <row r="101" spans="2:8">
      <c r="B101" s="326" t="str">
        <f t="shared" si="7"/>
        <v/>
      </c>
      <c r="C101" s="325" t="str">
        <f t="shared" si="8"/>
        <v/>
      </c>
      <c r="D101" s="329" t="str">
        <f t="shared" si="9"/>
        <v/>
      </c>
      <c r="E101" s="327" t="str">
        <f t="shared" si="10"/>
        <v/>
      </c>
      <c r="F101" s="327" t="str">
        <f t="shared" si="11"/>
        <v/>
      </c>
      <c r="G101" s="328"/>
      <c r="H101" s="327">
        <f t="shared" si="6"/>
        <v>0</v>
      </c>
    </row>
    <row r="102" spans="2:8">
      <c r="B102" s="326" t="str">
        <f t="shared" si="7"/>
        <v/>
      </c>
      <c r="C102" s="325" t="str">
        <f t="shared" si="8"/>
        <v/>
      </c>
      <c r="D102" s="329" t="str">
        <f t="shared" si="9"/>
        <v/>
      </c>
      <c r="E102" s="327" t="str">
        <f t="shared" si="10"/>
        <v/>
      </c>
      <c r="F102" s="327" t="str">
        <f t="shared" si="11"/>
        <v/>
      </c>
      <c r="G102" s="328"/>
      <c r="H102" s="327">
        <f t="shared" si="6"/>
        <v>0</v>
      </c>
    </row>
    <row r="103" spans="2:8">
      <c r="B103" s="326" t="str">
        <f t="shared" si="7"/>
        <v/>
      </c>
      <c r="C103" s="325" t="str">
        <f t="shared" si="8"/>
        <v/>
      </c>
      <c r="D103" s="329" t="str">
        <f t="shared" si="9"/>
        <v/>
      </c>
      <c r="E103" s="327" t="str">
        <f t="shared" si="10"/>
        <v/>
      </c>
      <c r="F103" s="327" t="str">
        <f t="shared" si="11"/>
        <v/>
      </c>
      <c r="G103" s="328"/>
      <c r="H103" s="327">
        <f t="shared" si="6"/>
        <v>0</v>
      </c>
    </row>
    <row r="104" spans="2:8">
      <c r="B104" s="326" t="str">
        <f t="shared" si="7"/>
        <v/>
      </c>
      <c r="C104" s="325" t="str">
        <f t="shared" si="8"/>
        <v/>
      </c>
      <c r="D104" s="329" t="str">
        <f t="shared" si="9"/>
        <v/>
      </c>
      <c r="E104" s="327" t="str">
        <f t="shared" si="10"/>
        <v/>
      </c>
      <c r="F104" s="327" t="str">
        <f t="shared" si="11"/>
        <v/>
      </c>
      <c r="G104" s="328"/>
      <c r="H104" s="327">
        <f t="shared" si="6"/>
        <v>0</v>
      </c>
    </row>
    <row r="105" spans="2:8">
      <c r="B105" s="326" t="str">
        <f t="shared" si="7"/>
        <v/>
      </c>
      <c r="C105" s="325" t="str">
        <f t="shared" si="8"/>
        <v/>
      </c>
      <c r="D105" s="329" t="str">
        <f t="shared" si="9"/>
        <v/>
      </c>
      <c r="E105" s="327" t="str">
        <f t="shared" si="10"/>
        <v/>
      </c>
      <c r="F105" s="327" t="str">
        <f t="shared" si="11"/>
        <v/>
      </c>
      <c r="G105" s="328"/>
      <c r="H105" s="327">
        <f t="shared" si="6"/>
        <v>0</v>
      </c>
    </row>
    <row r="106" spans="2:8">
      <c r="B106" s="326" t="str">
        <f t="shared" si="7"/>
        <v/>
      </c>
      <c r="C106" s="325" t="str">
        <f t="shared" si="8"/>
        <v/>
      </c>
      <c r="D106" s="329" t="str">
        <f t="shared" si="9"/>
        <v/>
      </c>
      <c r="E106" s="327" t="str">
        <f t="shared" si="10"/>
        <v/>
      </c>
      <c r="F106" s="327" t="str">
        <f t="shared" si="11"/>
        <v/>
      </c>
      <c r="G106" s="328"/>
      <c r="H106" s="327">
        <f t="shared" si="6"/>
        <v>0</v>
      </c>
    </row>
    <row r="107" spans="2:8">
      <c r="B107" s="326" t="str">
        <f t="shared" si="7"/>
        <v/>
      </c>
      <c r="C107" s="325" t="str">
        <f t="shared" si="8"/>
        <v/>
      </c>
      <c r="D107" s="329" t="str">
        <f t="shared" si="9"/>
        <v/>
      </c>
      <c r="E107" s="327" t="str">
        <f t="shared" si="10"/>
        <v/>
      </c>
      <c r="F107" s="327" t="str">
        <f t="shared" si="11"/>
        <v/>
      </c>
      <c r="G107" s="328"/>
      <c r="H107" s="327">
        <f t="shared" si="6"/>
        <v>0</v>
      </c>
    </row>
    <row r="108" spans="2:8">
      <c r="B108" s="326" t="str">
        <f t="shared" si="7"/>
        <v/>
      </c>
      <c r="C108" s="325" t="str">
        <f t="shared" si="8"/>
        <v/>
      </c>
      <c r="D108" s="329" t="str">
        <f t="shared" si="9"/>
        <v/>
      </c>
      <c r="E108" s="327" t="str">
        <f t="shared" si="10"/>
        <v/>
      </c>
      <c r="F108" s="327" t="str">
        <f t="shared" si="11"/>
        <v/>
      </c>
      <c r="G108" s="328"/>
      <c r="H108" s="327">
        <f t="shared" si="6"/>
        <v>0</v>
      </c>
    </row>
    <row r="109" spans="2:8">
      <c r="B109" s="326" t="str">
        <f t="shared" si="7"/>
        <v/>
      </c>
      <c r="C109" s="325" t="str">
        <f t="shared" si="8"/>
        <v/>
      </c>
      <c r="D109" s="329" t="str">
        <f t="shared" si="9"/>
        <v/>
      </c>
      <c r="E109" s="327" t="str">
        <f t="shared" si="10"/>
        <v/>
      </c>
      <c r="F109" s="327" t="str">
        <f t="shared" si="11"/>
        <v/>
      </c>
      <c r="G109" s="328"/>
      <c r="H109" s="327">
        <f t="shared" si="6"/>
        <v>0</v>
      </c>
    </row>
    <row r="110" spans="2:8">
      <c r="B110" s="326" t="str">
        <f t="shared" si="7"/>
        <v/>
      </c>
      <c r="C110" s="325" t="str">
        <f t="shared" si="8"/>
        <v/>
      </c>
      <c r="D110" s="329" t="str">
        <f t="shared" si="9"/>
        <v/>
      </c>
      <c r="E110" s="327" t="str">
        <f t="shared" si="10"/>
        <v/>
      </c>
      <c r="F110" s="327" t="str">
        <f t="shared" si="11"/>
        <v/>
      </c>
      <c r="G110" s="328"/>
      <c r="H110" s="327">
        <f t="shared" si="6"/>
        <v>0</v>
      </c>
    </row>
    <row r="111" spans="2:8">
      <c r="B111" s="326" t="str">
        <f t="shared" si="7"/>
        <v/>
      </c>
      <c r="C111" s="325" t="str">
        <f t="shared" si="8"/>
        <v/>
      </c>
      <c r="D111" s="329" t="str">
        <f t="shared" si="9"/>
        <v/>
      </c>
      <c r="E111" s="327" t="str">
        <f t="shared" si="10"/>
        <v/>
      </c>
      <c r="F111" s="327" t="str">
        <f t="shared" si="11"/>
        <v/>
      </c>
      <c r="G111" s="328"/>
      <c r="H111" s="327">
        <f t="shared" si="6"/>
        <v>0</v>
      </c>
    </row>
    <row r="112" spans="2:8">
      <c r="B112" s="326" t="str">
        <f t="shared" si="7"/>
        <v/>
      </c>
      <c r="C112" s="325" t="str">
        <f t="shared" si="8"/>
        <v/>
      </c>
      <c r="D112" s="329" t="str">
        <f t="shared" si="9"/>
        <v/>
      </c>
      <c r="E112" s="327" t="str">
        <f t="shared" si="10"/>
        <v/>
      </c>
      <c r="F112" s="327" t="str">
        <f t="shared" si="11"/>
        <v/>
      </c>
      <c r="G112" s="328"/>
      <c r="H112" s="327">
        <f t="shared" si="6"/>
        <v>0</v>
      </c>
    </row>
    <row r="113" spans="2:8">
      <c r="B113" s="326" t="str">
        <f t="shared" si="7"/>
        <v/>
      </c>
      <c r="C113" s="325" t="str">
        <f t="shared" si="8"/>
        <v/>
      </c>
      <c r="D113" s="329" t="str">
        <f t="shared" si="9"/>
        <v/>
      </c>
      <c r="E113" s="327" t="str">
        <f t="shared" si="10"/>
        <v/>
      </c>
      <c r="F113" s="327" t="str">
        <f t="shared" si="11"/>
        <v/>
      </c>
      <c r="G113" s="328"/>
      <c r="H113" s="327">
        <f t="shared" si="6"/>
        <v>0</v>
      </c>
    </row>
    <row r="114" spans="2:8">
      <c r="B114" s="326" t="str">
        <f t="shared" si="7"/>
        <v/>
      </c>
      <c r="C114" s="325" t="str">
        <f t="shared" si="8"/>
        <v/>
      </c>
      <c r="D114" s="329" t="str">
        <f t="shared" si="9"/>
        <v/>
      </c>
      <c r="E114" s="327" t="str">
        <f t="shared" si="10"/>
        <v/>
      </c>
      <c r="F114" s="327" t="str">
        <f t="shared" si="11"/>
        <v/>
      </c>
      <c r="G114" s="328"/>
      <c r="H114" s="327">
        <f t="shared" si="6"/>
        <v>0</v>
      </c>
    </row>
    <row r="115" spans="2:8">
      <c r="B115" s="326" t="str">
        <f t="shared" si="7"/>
        <v/>
      </c>
      <c r="C115" s="325" t="str">
        <f t="shared" si="8"/>
        <v/>
      </c>
      <c r="D115" s="329" t="str">
        <f t="shared" si="9"/>
        <v/>
      </c>
      <c r="E115" s="327" t="str">
        <f t="shared" si="10"/>
        <v/>
      </c>
      <c r="F115" s="327" t="str">
        <f t="shared" si="11"/>
        <v/>
      </c>
      <c r="G115" s="328"/>
      <c r="H115" s="327">
        <f t="shared" si="6"/>
        <v>0</v>
      </c>
    </row>
    <row r="116" spans="2:8">
      <c r="B116" s="326" t="str">
        <f t="shared" si="7"/>
        <v/>
      </c>
      <c r="C116" s="325" t="str">
        <f t="shared" si="8"/>
        <v/>
      </c>
      <c r="D116" s="329" t="str">
        <f t="shared" si="9"/>
        <v/>
      </c>
      <c r="E116" s="327" t="str">
        <f t="shared" si="10"/>
        <v/>
      </c>
      <c r="F116" s="327" t="str">
        <f t="shared" si="11"/>
        <v/>
      </c>
      <c r="G116" s="328"/>
      <c r="H116" s="327">
        <f t="shared" si="6"/>
        <v>0</v>
      </c>
    </row>
    <row r="117" spans="2:8">
      <c r="B117" s="326" t="str">
        <f t="shared" si="7"/>
        <v/>
      </c>
      <c r="C117" s="325" t="str">
        <f t="shared" si="8"/>
        <v/>
      </c>
      <c r="D117" s="329" t="str">
        <f t="shared" si="9"/>
        <v/>
      </c>
      <c r="E117" s="327" t="str">
        <f t="shared" si="10"/>
        <v/>
      </c>
      <c r="F117" s="327" t="str">
        <f t="shared" si="11"/>
        <v/>
      </c>
      <c r="G117" s="328"/>
      <c r="H117" s="327">
        <f t="shared" si="6"/>
        <v>0</v>
      </c>
    </row>
    <row r="118" spans="2:8">
      <c r="B118" s="326" t="str">
        <f t="shared" si="7"/>
        <v/>
      </c>
      <c r="C118" s="325" t="str">
        <f t="shared" si="8"/>
        <v/>
      </c>
      <c r="D118" s="329" t="str">
        <f t="shared" si="9"/>
        <v/>
      </c>
      <c r="E118" s="327" t="str">
        <f t="shared" si="10"/>
        <v/>
      </c>
      <c r="F118" s="327" t="str">
        <f t="shared" si="11"/>
        <v/>
      </c>
      <c r="G118" s="328"/>
      <c r="H118" s="327">
        <f t="shared" si="6"/>
        <v>0</v>
      </c>
    </row>
    <row r="119" spans="2:8">
      <c r="B119" s="326" t="str">
        <f t="shared" si="7"/>
        <v/>
      </c>
      <c r="C119" s="325" t="str">
        <f t="shared" si="8"/>
        <v/>
      </c>
      <c r="D119" s="329" t="str">
        <f t="shared" si="9"/>
        <v/>
      </c>
      <c r="E119" s="327" t="str">
        <f t="shared" si="10"/>
        <v/>
      </c>
      <c r="F119" s="327" t="str">
        <f t="shared" si="11"/>
        <v/>
      </c>
      <c r="G119" s="328"/>
      <c r="H119" s="327">
        <f t="shared" si="6"/>
        <v>0</v>
      </c>
    </row>
    <row r="120" spans="2:8">
      <c r="B120" s="326" t="str">
        <f t="shared" si="7"/>
        <v/>
      </c>
      <c r="C120" s="325" t="str">
        <f t="shared" si="8"/>
        <v/>
      </c>
      <c r="D120" s="329" t="str">
        <f t="shared" si="9"/>
        <v/>
      </c>
      <c r="E120" s="327" t="str">
        <f t="shared" si="10"/>
        <v/>
      </c>
      <c r="F120" s="327" t="str">
        <f t="shared" si="11"/>
        <v/>
      </c>
      <c r="G120" s="328"/>
      <c r="H120" s="327">
        <f t="shared" si="6"/>
        <v>0</v>
      </c>
    </row>
    <row r="121" spans="2:8">
      <c r="B121" s="326" t="str">
        <f t="shared" si="7"/>
        <v/>
      </c>
      <c r="C121" s="325" t="str">
        <f t="shared" si="8"/>
        <v/>
      </c>
      <c r="D121" s="329" t="str">
        <f t="shared" si="9"/>
        <v/>
      </c>
      <c r="E121" s="327" t="str">
        <f t="shared" si="10"/>
        <v/>
      </c>
      <c r="F121" s="327" t="str">
        <f t="shared" si="11"/>
        <v/>
      </c>
      <c r="G121" s="328"/>
      <c r="H121" s="327">
        <f t="shared" si="6"/>
        <v>0</v>
      </c>
    </row>
    <row r="122" spans="2:8">
      <c r="B122" s="326" t="str">
        <f t="shared" si="7"/>
        <v/>
      </c>
      <c r="C122" s="325" t="str">
        <f t="shared" si="8"/>
        <v/>
      </c>
      <c r="D122" s="329" t="str">
        <f t="shared" si="9"/>
        <v/>
      </c>
      <c r="E122" s="327" t="str">
        <f t="shared" si="10"/>
        <v/>
      </c>
      <c r="F122" s="327" t="str">
        <f t="shared" si="11"/>
        <v/>
      </c>
      <c r="G122" s="328"/>
      <c r="H122" s="327">
        <f t="shared" si="6"/>
        <v>0</v>
      </c>
    </row>
    <row r="123" spans="2:8">
      <c r="B123" s="326" t="str">
        <f t="shared" si="7"/>
        <v/>
      </c>
      <c r="C123" s="325" t="str">
        <f t="shared" si="8"/>
        <v/>
      </c>
      <c r="D123" s="329" t="str">
        <f t="shared" si="9"/>
        <v/>
      </c>
      <c r="E123" s="327" t="str">
        <f t="shared" si="10"/>
        <v/>
      </c>
      <c r="F123" s="327" t="str">
        <f t="shared" si="11"/>
        <v/>
      </c>
      <c r="G123" s="328"/>
      <c r="H123" s="327">
        <f t="shared" si="6"/>
        <v>0</v>
      </c>
    </row>
    <row r="124" spans="2:8">
      <c r="B124" s="326" t="str">
        <f t="shared" si="7"/>
        <v/>
      </c>
      <c r="C124" s="325" t="str">
        <f t="shared" si="8"/>
        <v/>
      </c>
      <c r="D124" s="329" t="str">
        <f t="shared" si="9"/>
        <v/>
      </c>
      <c r="E124" s="327" t="str">
        <f t="shared" si="10"/>
        <v/>
      </c>
      <c r="F124" s="327" t="str">
        <f t="shared" si="11"/>
        <v/>
      </c>
      <c r="G124" s="328"/>
      <c r="H124" s="327">
        <f t="shared" si="6"/>
        <v>0</v>
      </c>
    </row>
    <row r="125" spans="2:8">
      <c r="B125" s="326" t="str">
        <f t="shared" si="7"/>
        <v/>
      </c>
      <c r="C125" s="325" t="str">
        <f t="shared" si="8"/>
        <v/>
      </c>
      <c r="D125" s="329" t="str">
        <f t="shared" si="9"/>
        <v/>
      </c>
      <c r="E125" s="327" t="str">
        <f t="shared" si="10"/>
        <v/>
      </c>
      <c r="F125" s="327" t="str">
        <f t="shared" si="11"/>
        <v/>
      </c>
      <c r="G125" s="328"/>
      <c r="H125" s="327">
        <f t="shared" si="6"/>
        <v>0</v>
      </c>
    </row>
    <row r="126" spans="2:8">
      <c r="B126" s="326" t="str">
        <f t="shared" si="7"/>
        <v/>
      </c>
      <c r="C126" s="325" t="str">
        <f t="shared" si="8"/>
        <v/>
      </c>
      <c r="D126" s="329" t="str">
        <f t="shared" si="9"/>
        <v/>
      </c>
      <c r="E126" s="327" t="str">
        <f t="shared" si="10"/>
        <v/>
      </c>
      <c r="F126" s="327" t="str">
        <f t="shared" si="11"/>
        <v/>
      </c>
      <c r="G126" s="328"/>
      <c r="H126" s="327">
        <f t="shared" si="6"/>
        <v>0</v>
      </c>
    </row>
    <row r="127" spans="2:8">
      <c r="B127" s="326" t="str">
        <f t="shared" si="7"/>
        <v/>
      </c>
      <c r="C127" s="325" t="str">
        <f t="shared" si="8"/>
        <v/>
      </c>
      <c r="D127" s="329" t="str">
        <f t="shared" si="9"/>
        <v/>
      </c>
      <c r="E127" s="327" t="str">
        <f t="shared" si="10"/>
        <v/>
      </c>
      <c r="F127" s="327" t="str">
        <f t="shared" si="11"/>
        <v/>
      </c>
      <c r="G127" s="328"/>
      <c r="H127" s="327">
        <f t="shared" si="6"/>
        <v>0</v>
      </c>
    </row>
    <row r="128" spans="2:8">
      <c r="B128" s="326" t="str">
        <f t="shared" si="7"/>
        <v/>
      </c>
      <c r="C128" s="325" t="str">
        <f t="shared" si="8"/>
        <v/>
      </c>
      <c r="D128" s="329" t="str">
        <f t="shared" si="9"/>
        <v/>
      </c>
      <c r="E128" s="327" t="str">
        <f t="shared" si="10"/>
        <v/>
      </c>
      <c r="F128" s="327" t="str">
        <f t="shared" si="11"/>
        <v/>
      </c>
      <c r="G128" s="328"/>
      <c r="H128" s="327">
        <f t="shared" si="6"/>
        <v>0</v>
      </c>
    </row>
    <row r="129" spans="2:8">
      <c r="B129" s="326" t="str">
        <f t="shared" si="7"/>
        <v/>
      </c>
      <c r="C129" s="325" t="str">
        <f t="shared" si="8"/>
        <v/>
      </c>
      <c r="D129" s="329" t="str">
        <f t="shared" si="9"/>
        <v/>
      </c>
      <c r="E129" s="327" t="str">
        <f t="shared" si="10"/>
        <v/>
      </c>
      <c r="F129" s="327" t="str">
        <f t="shared" si="11"/>
        <v/>
      </c>
      <c r="G129" s="328"/>
      <c r="H129" s="327">
        <f t="shared" si="6"/>
        <v>0</v>
      </c>
    </row>
    <row r="130" spans="2:8">
      <c r="B130" s="326" t="str">
        <f t="shared" si="7"/>
        <v/>
      </c>
      <c r="C130" s="325" t="str">
        <f t="shared" si="8"/>
        <v/>
      </c>
      <c r="D130" s="329" t="str">
        <f t="shared" si="9"/>
        <v/>
      </c>
      <c r="E130" s="327" t="str">
        <f t="shared" si="10"/>
        <v/>
      </c>
      <c r="F130" s="327" t="str">
        <f t="shared" si="11"/>
        <v/>
      </c>
      <c r="G130" s="328"/>
      <c r="H130" s="327">
        <f t="shared" si="6"/>
        <v>0</v>
      </c>
    </row>
    <row r="131" spans="2:8">
      <c r="B131" s="326" t="str">
        <f t="shared" si="7"/>
        <v/>
      </c>
      <c r="C131" s="325" t="str">
        <f t="shared" si="8"/>
        <v/>
      </c>
      <c r="D131" s="329" t="str">
        <f t="shared" si="9"/>
        <v/>
      </c>
      <c r="E131" s="327" t="str">
        <f t="shared" si="10"/>
        <v/>
      </c>
      <c r="F131" s="327" t="str">
        <f t="shared" si="11"/>
        <v/>
      </c>
      <c r="G131" s="328"/>
      <c r="H131" s="327">
        <f t="shared" si="6"/>
        <v>0</v>
      </c>
    </row>
    <row r="132" spans="2:8">
      <c r="B132" s="326" t="str">
        <f t="shared" si="7"/>
        <v/>
      </c>
      <c r="C132" s="325" t="str">
        <f t="shared" si="8"/>
        <v/>
      </c>
      <c r="D132" s="329" t="str">
        <f t="shared" si="9"/>
        <v/>
      </c>
      <c r="E132" s="327" t="str">
        <f t="shared" si="10"/>
        <v/>
      </c>
      <c r="F132" s="327" t="str">
        <f t="shared" si="11"/>
        <v/>
      </c>
      <c r="G132" s="328"/>
      <c r="H132" s="327">
        <f t="shared" si="6"/>
        <v>0</v>
      </c>
    </row>
    <row r="133" spans="2:8">
      <c r="B133" s="326" t="str">
        <f t="shared" si="7"/>
        <v/>
      </c>
      <c r="C133" s="325" t="str">
        <f t="shared" si="8"/>
        <v/>
      </c>
      <c r="D133" s="329" t="str">
        <f t="shared" si="9"/>
        <v/>
      </c>
      <c r="E133" s="327" t="str">
        <f t="shared" si="10"/>
        <v/>
      </c>
      <c r="F133" s="327" t="str">
        <f t="shared" si="11"/>
        <v/>
      </c>
      <c r="G133" s="328"/>
      <c r="H133" s="327">
        <f t="shared" si="6"/>
        <v>0</v>
      </c>
    </row>
    <row r="134" spans="2:8">
      <c r="B134" s="326" t="str">
        <f t="shared" si="7"/>
        <v/>
      </c>
      <c r="C134" s="325" t="str">
        <f t="shared" si="8"/>
        <v/>
      </c>
      <c r="D134" s="329" t="str">
        <f t="shared" si="9"/>
        <v/>
      </c>
      <c r="E134" s="327" t="str">
        <f t="shared" si="10"/>
        <v/>
      </c>
      <c r="F134" s="327" t="str">
        <f t="shared" si="11"/>
        <v/>
      </c>
      <c r="G134" s="328"/>
      <c r="H134" s="327">
        <f t="shared" si="6"/>
        <v>0</v>
      </c>
    </row>
    <row r="135" spans="2:8">
      <c r="B135" s="326" t="str">
        <f t="shared" si="7"/>
        <v/>
      </c>
      <c r="C135" s="325" t="str">
        <f t="shared" si="8"/>
        <v/>
      </c>
      <c r="D135" s="329" t="str">
        <f t="shared" si="9"/>
        <v/>
      </c>
      <c r="E135" s="327" t="str">
        <f t="shared" si="10"/>
        <v/>
      </c>
      <c r="F135" s="327" t="str">
        <f t="shared" si="11"/>
        <v/>
      </c>
      <c r="G135" s="328"/>
      <c r="H135" s="327">
        <f t="shared" si="6"/>
        <v>0</v>
      </c>
    </row>
    <row r="136" spans="2:8">
      <c r="B136" s="326" t="str">
        <f t="shared" si="7"/>
        <v/>
      </c>
      <c r="C136" s="325" t="str">
        <f t="shared" si="8"/>
        <v/>
      </c>
      <c r="D136" s="329" t="str">
        <f t="shared" si="9"/>
        <v/>
      </c>
      <c r="E136" s="327" t="str">
        <f t="shared" si="10"/>
        <v/>
      </c>
      <c r="F136" s="327" t="str">
        <f t="shared" si="11"/>
        <v/>
      </c>
      <c r="G136" s="328"/>
      <c r="H136" s="327">
        <f t="shared" si="6"/>
        <v>0</v>
      </c>
    </row>
    <row r="137" spans="2:8">
      <c r="B137" s="326" t="str">
        <f t="shared" si="7"/>
        <v/>
      </c>
      <c r="C137" s="325" t="str">
        <f t="shared" si="8"/>
        <v/>
      </c>
      <c r="D137" s="329" t="str">
        <f t="shared" si="9"/>
        <v/>
      </c>
      <c r="E137" s="327" t="str">
        <f t="shared" si="10"/>
        <v/>
      </c>
      <c r="F137" s="327" t="str">
        <f t="shared" si="11"/>
        <v/>
      </c>
      <c r="G137" s="328"/>
      <c r="H137" s="327">
        <f t="shared" si="6"/>
        <v>0</v>
      </c>
    </row>
    <row r="138" spans="2:8">
      <c r="B138" s="326" t="str">
        <f t="shared" si="7"/>
        <v/>
      </c>
      <c r="C138" s="325" t="str">
        <f t="shared" si="8"/>
        <v/>
      </c>
      <c r="D138" s="329" t="str">
        <f t="shared" si="9"/>
        <v/>
      </c>
      <c r="E138" s="327" t="str">
        <f t="shared" si="10"/>
        <v/>
      </c>
      <c r="F138" s="327" t="str">
        <f t="shared" si="11"/>
        <v/>
      </c>
      <c r="G138" s="328"/>
      <c r="H138" s="327">
        <f t="shared" si="6"/>
        <v>0</v>
      </c>
    </row>
    <row r="139" spans="2:8">
      <c r="B139" s="326" t="str">
        <f t="shared" si="7"/>
        <v/>
      </c>
      <c r="C139" s="325" t="str">
        <f t="shared" si="8"/>
        <v/>
      </c>
      <c r="D139" s="329" t="str">
        <f t="shared" si="9"/>
        <v/>
      </c>
      <c r="E139" s="327" t="str">
        <f t="shared" si="10"/>
        <v/>
      </c>
      <c r="F139" s="327" t="str">
        <f t="shared" si="11"/>
        <v/>
      </c>
      <c r="G139" s="328"/>
      <c r="H139" s="327">
        <f t="shared" si="6"/>
        <v>0</v>
      </c>
    </row>
    <row r="140" spans="2:8">
      <c r="B140" s="326" t="str">
        <f t="shared" si="7"/>
        <v/>
      </c>
      <c r="C140" s="325" t="str">
        <f t="shared" si="8"/>
        <v/>
      </c>
      <c r="D140" s="329" t="str">
        <f t="shared" si="9"/>
        <v/>
      </c>
      <c r="E140" s="327" t="str">
        <f t="shared" si="10"/>
        <v/>
      </c>
      <c r="F140" s="327" t="str">
        <f t="shared" si="11"/>
        <v/>
      </c>
      <c r="G140" s="328"/>
      <c r="H140" s="327">
        <f t="shared" si="6"/>
        <v>0</v>
      </c>
    </row>
    <row r="141" spans="2:8">
      <c r="B141" s="326" t="str">
        <f t="shared" si="7"/>
        <v/>
      </c>
      <c r="C141" s="325" t="str">
        <f t="shared" si="8"/>
        <v/>
      </c>
      <c r="D141" s="329" t="str">
        <f t="shared" si="9"/>
        <v/>
      </c>
      <c r="E141" s="327" t="str">
        <f t="shared" si="10"/>
        <v/>
      </c>
      <c r="F141" s="327" t="str">
        <f t="shared" si="11"/>
        <v/>
      </c>
      <c r="G141" s="328"/>
      <c r="H141" s="327">
        <f t="shared" si="6"/>
        <v>0</v>
      </c>
    </row>
    <row r="142" spans="2:8">
      <c r="B142" s="326" t="str">
        <f t="shared" si="7"/>
        <v/>
      </c>
      <c r="C142" s="325" t="str">
        <f t="shared" si="8"/>
        <v/>
      </c>
      <c r="D142" s="329" t="str">
        <f t="shared" si="9"/>
        <v/>
      </c>
      <c r="E142" s="327" t="str">
        <f t="shared" si="10"/>
        <v/>
      </c>
      <c r="F142" s="327" t="str">
        <f t="shared" si="11"/>
        <v/>
      </c>
      <c r="G142" s="328"/>
      <c r="H142" s="327">
        <f t="shared" si="6"/>
        <v>0</v>
      </c>
    </row>
    <row r="143" spans="2:8">
      <c r="B143" s="326" t="str">
        <f t="shared" si="7"/>
        <v/>
      </c>
      <c r="C143" s="325" t="str">
        <f t="shared" si="8"/>
        <v/>
      </c>
      <c r="D143" s="329" t="str">
        <f t="shared" si="9"/>
        <v/>
      </c>
      <c r="E143" s="327" t="str">
        <f t="shared" si="10"/>
        <v/>
      </c>
      <c r="F143" s="327" t="str">
        <f t="shared" si="11"/>
        <v/>
      </c>
      <c r="G143" s="328"/>
      <c r="H143" s="327">
        <f t="shared" si="6"/>
        <v>0</v>
      </c>
    </row>
    <row r="144" spans="2:8">
      <c r="B144" s="326" t="str">
        <f t="shared" si="7"/>
        <v/>
      </c>
      <c r="C144" s="325" t="str">
        <f t="shared" si="8"/>
        <v/>
      </c>
      <c r="D144" s="329" t="str">
        <f t="shared" si="9"/>
        <v/>
      </c>
      <c r="E144" s="327" t="str">
        <f t="shared" si="10"/>
        <v/>
      </c>
      <c r="F144" s="327" t="str">
        <f t="shared" si="11"/>
        <v/>
      </c>
      <c r="G144" s="328"/>
      <c r="H144" s="327">
        <f t="shared" si="6"/>
        <v>0</v>
      </c>
    </row>
    <row r="145" spans="2:8">
      <c r="B145" s="326" t="str">
        <f t="shared" si="7"/>
        <v/>
      </c>
      <c r="C145" s="325" t="str">
        <f t="shared" si="8"/>
        <v/>
      </c>
      <c r="D145" s="329" t="str">
        <f t="shared" si="9"/>
        <v/>
      </c>
      <c r="E145" s="327" t="str">
        <f t="shared" si="10"/>
        <v/>
      </c>
      <c r="F145" s="327" t="str">
        <f t="shared" si="11"/>
        <v/>
      </c>
      <c r="G145" s="328"/>
      <c r="H145" s="327">
        <f t="shared" ref="H145:H208" si="12">IF(B145="",0,ROUND(H144-E145-G145,2))</f>
        <v>0</v>
      </c>
    </row>
    <row r="146" spans="2:8">
      <c r="B146" s="326" t="str">
        <f t="shared" ref="B146:B209" si="13">IF(B145&lt;$H$7,IF(H145&gt;0,B145+1,""),"")</f>
        <v/>
      </c>
      <c r="C146" s="325" t="str">
        <f t="shared" ref="C146:C209" si="14">IF(B146="","",IF(B146&lt;=$H$7,IF(payments_per_year=26,DATE(YEAR(start_date),MONTH(start_date),DAY(start_date)+14*B146),IF(payments_per_year=52,DATE(YEAR(start_date),MONTH(start_date),DAY(start_date)+7*B146),DATE(YEAR(start_date),MONTH(start_date)+B146*12/$D$9,DAY(start_date)))),""))</f>
        <v/>
      </c>
      <c r="D146" s="329" t="str">
        <f t="shared" ref="D146:D209" si="15">IF(C146="","",IF($H$6+F146&gt;H145,ROUND(H145+F146,2),$H$6))</f>
        <v/>
      </c>
      <c r="E146" s="327" t="str">
        <f t="shared" ref="E146:E209" si="16">IF(C146="","",D146-F146)</f>
        <v/>
      </c>
      <c r="F146" s="327" t="str">
        <f t="shared" ref="F146:F209" si="17">IF(C146="","",ROUND(H145*$D$7/payments_per_year,2))</f>
        <v/>
      </c>
      <c r="G146" s="328"/>
      <c r="H146" s="327">
        <f t="shared" si="12"/>
        <v>0</v>
      </c>
    </row>
    <row r="147" spans="2:8">
      <c r="B147" s="326" t="str">
        <f t="shared" si="13"/>
        <v/>
      </c>
      <c r="C147" s="325" t="str">
        <f t="shared" si="14"/>
        <v/>
      </c>
      <c r="D147" s="329" t="str">
        <f t="shared" si="15"/>
        <v/>
      </c>
      <c r="E147" s="327" t="str">
        <f t="shared" si="16"/>
        <v/>
      </c>
      <c r="F147" s="327" t="str">
        <f t="shared" si="17"/>
        <v/>
      </c>
      <c r="G147" s="328"/>
      <c r="H147" s="327">
        <f t="shared" si="12"/>
        <v>0</v>
      </c>
    </row>
    <row r="148" spans="2:8">
      <c r="B148" s="326" t="str">
        <f t="shared" si="13"/>
        <v/>
      </c>
      <c r="C148" s="325" t="str">
        <f t="shared" si="14"/>
        <v/>
      </c>
      <c r="D148" s="329" t="str">
        <f t="shared" si="15"/>
        <v/>
      </c>
      <c r="E148" s="327" t="str">
        <f t="shared" si="16"/>
        <v/>
      </c>
      <c r="F148" s="327" t="str">
        <f t="shared" si="17"/>
        <v/>
      </c>
      <c r="G148" s="328"/>
      <c r="H148" s="327">
        <f t="shared" si="12"/>
        <v>0</v>
      </c>
    </row>
    <row r="149" spans="2:8">
      <c r="B149" s="326" t="str">
        <f t="shared" si="13"/>
        <v/>
      </c>
      <c r="C149" s="325" t="str">
        <f t="shared" si="14"/>
        <v/>
      </c>
      <c r="D149" s="329" t="str">
        <f t="shared" si="15"/>
        <v/>
      </c>
      <c r="E149" s="327" t="str">
        <f t="shared" si="16"/>
        <v/>
      </c>
      <c r="F149" s="327" t="str">
        <f t="shared" si="17"/>
        <v/>
      </c>
      <c r="G149" s="328"/>
      <c r="H149" s="327">
        <f t="shared" si="12"/>
        <v>0</v>
      </c>
    </row>
    <row r="150" spans="2:8">
      <c r="B150" s="326" t="str">
        <f t="shared" si="13"/>
        <v/>
      </c>
      <c r="C150" s="325" t="str">
        <f t="shared" si="14"/>
        <v/>
      </c>
      <c r="D150" s="329" t="str">
        <f t="shared" si="15"/>
        <v/>
      </c>
      <c r="E150" s="327" t="str">
        <f t="shared" si="16"/>
        <v/>
      </c>
      <c r="F150" s="327" t="str">
        <f t="shared" si="17"/>
        <v/>
      </c>
      <c r="G150" s="328"/>
      <c r="H150" s="327">
        <f t="shared" si="12"/>
        <v>0</v>
      </c>
    </row>
    <row r="151" spans="2:8">
      <c r="B151" s="326" t="str">
        <f t="shared" si="13"/>
        <v/>
      </c>
      <c r="C151" s="325" t="str">
        <f t="shared" si="14"/>
        <v/>
      </c>
      <c r="D151" s="329" t="str">
        <f t="shared" si="15"/>
        <v/>
      </c>
      <c r="E151" s="327" t="str">
        <f t="shared" si="16"/>
        <v/>
      </c>
      <c r="F151" s="327" t="str">
        <f t="shared" si="17"/>
        <v/>
      </c>
      <c r="G151" s="328"/>
      <c r="H151" s="327">
        <f t="shared" si="12"/>
        <v>0</v>
      </c>
    </row>
    <row r="152" spans="2:8">
      <c r="B152" s="326" t="str">
        <f t="shared" si="13"/>
        <v/>
      </c>
      <c r="C152" s="325" t="str">
        <f t="shared" si="14"/>
        <v/>
      </c>
      <c r="D152" s="329" t="str">
        <f t="shared" si="15"/>
        <v/>
      </c>
      <c r="E152" s="327" t="str">
        <f t="shared" si="16"/>
        <v/>
      </c>
      <c r="F152" s="327" t="str">
        <f t="shared" si="17"/>
        <v/>
      </c>
      <c r="G152" s="328"/>
      <c r="H152" s="327">
        <f t="shared" si="12"/>
        <v>0</v>
      </c>
    </row>
    <row r="153" spans="2:8">
      <c r="B153" s="326" t="str">
        <f t="shared" si="13"/>
        <v/>
      </c>
      <c r="C153" s="325" t="str">
        <f t="shared" si="14"/>
        <v/>
      </c>
      <c r="D153" s="329" t="str">
        <f t="shared" si="15"/>
        <v/>
      </c>
      <c r="E153" s="327" t="str">
        <f t="shared" si="16"/>
        <v/>
      </c>
      <c r="F153" s="327" t="str">
        <f t="shared" si="17"/>
        <v/>
      </c>
      <c r="G153" s="328"/>
      <c r="H153" s="327">
        <f t="shared" si="12"/>
        <v>0</v>
      </c>
    </row>
    <row r="154" spans="2:8">
      <c r="B154" s="326" t="str">
        <f t="shared" si="13"/>
        <v/>
      </c>
      <c r="C154" s="325" t="str">
        <f t="shared" si="14"/>
        <v/>
      </c>
      <c r="D154" s="329" t="str">
        <f t="shared" si="15"/>
        <v/>
      </c>
      <c r="E154" s="327" t="str">
        <f t="shared" si="16"/>
        <v/>
      </c>
      <c r="F154" s="327" t="str">
        <f t="shared" si="17"/>
        <v/>
      </c>
      <c r="G154" s="328"/>
      <c r="H154" s="327">
        <f t="shared" si="12"/>
        <v>0</v>
      </c>
    </row>
    <row r="155" spans="2:8">
      <c r="B155" s="326" t="str">
        <f t="shared" si="13"/>
        <v/>
      </c>
      <c r="C155" s="325" t="str">
        <f t="shared" si="14"/>
        <v/>
      </c>
      <c r="D155" s="329" t="str">
        <f t="shared" si="15"/>
        <v/>
      </c>
      <c r="E155" s="327" t="str">
        <f t="shared" si="16"/>
        <v/>
      </c>
      <c r="F155" s="327" t="str">
        <f t="shared" si="17"/>
        <v/>
      </c>
      <c r="G155" s="328"/>
      <c r="H155" s="327">
        <f t="shared" si="12"/>
        <v>0</v>
      </c>
    </row>
    <row r="156" spans="2:8">
      <c r="B156" s="326" t="str">
        <f t="shared" si="13"/>
        <v/>
      </c>
      <c r="C156" s="325" t="str">
        <f t="shared" si="14"/>
        <v/>
      </c>
      <c r="D156" s="329" t="str">
        <f t="shared" si="15"/>
        <v/>
      </c>
      <c r="E156" s="327" t="str">
        <f t="shared" si="16"/>
        <v/>
      </c>
      <c r="F156" s="327" t="str">
        <f t="shared" si="17"/>
        <v/>
      </c>
      <c r="G156" s="328"/>
      <c r="H156" s="327">
        <f t="shared" si="12"/>
        <v>0</v>
      </c>
    </row>
    <row r="157" spans="2:8">
      <c r="B157" s="326" t="str">
        <f t="shared" si="13"/>
        <v/>
      </c>
      <c r="C157" s="325" t="str">
        <f t="shared" si="14"/>
        <v/>
      </c>
      <c r="D157" s="329" t="str">
        <f t="shared" si="15"/>
        <v/>
      </c>
      <c r="E157" s="327" t="str">
        <f t="shared" si="16"/>
        <v/>
      </c>
      <c r="F157" s="327" t="str">
        <f t="shared" si="17"/>
        <v/>
      </c>
      <c r="G157" s="328"/>
      <c r="H157" s="327">
        <f t="shared" si="12"/>
        <v>0</v>
      </c>
    </row>
    <row r="158" spans="2:8">
      <c r="B158" s="326" t="str">
        <f t="shared" si="13"/>
        <v/>
      </c>
      <c r="C158" s="325" t="str">
        <f t="shared" si="14"/>
        <v/>
      </c>
      <c r="D158" s="329" t="str">
        <f t="shared" si="15"/>
        <v/>
      </c>
      <c r="E158" s="327" t="str">
        <f t="shared" si="16"/>
        <v/>
      </c>
      <c r="F158" s="327" t="str">
        <f t="shared" si="17"/>
        <v/>
      </c>
      <c r="G158" s="328"/>
      <c r="H158" s="327">
        <f t="shared" si="12"/>
        <v>0</v>
      </c>
    </row>
    <row r="159" spans="2:8">
      <c r="B159" s="326" t="str">
        <f t="shared" si="13"/>
        <v/>
      </c>
      <c r="C159" s="325" t="str">
        <f t="shared" si="14"/>
        <v/>
      </c>
      <c r="D159" s="329" t="str">
        <f t="shared" si="15"/>
        <v/>
      </c>
      <c r="E159" s="327" t="str">
        <f t="shared" si="16"/>
        <v/>
      </c>
      <c r="F159" s="327" t="str">
        <f t="shared" si="17"/>
        <v/>
      </c>
      <c r="G159" s="328"/>
      <c r="H159" s="327">
        <f t="shared" si="12"/>
        <v>0</v>
      </c>
    </row>
    <row r="160" spans="2:8">
      <c r="B160" s="326" t="str">
        <f t="shared" si="13"/>
        <v/>
      </c>
      <c r="C160" s="325" t="str">
        <f t="shared" si="14"/>
        <v/>
      </c>
      <c r="D160" s="329" t="str">
        <f t="shared" si="15"/>
        <v/>
      </c>
      <c r="E160" s="327" t="str">
        <f t="shared" si="16"/>
        <v/>
      </c>
      <c r="F160" s="327" t="str">
        <f t="shared" si="17"/>
        <v/>
      </c>
      <c r="G160" s="328"/>
      <c r="H160" s="327">
        <f t="shared" si="12"/>
        <v>0</v>
      </c>
    </row>
    <row r="161" spans="2:8">
      <c r="B161" s="326" t="str">
        <f t="shared" si="13"/>
        <v/>
      </c>
      <c r="C161" s="325" t="str">
        <f t="shared" si="14"/>
        <v/>
      </c>
      <c r="D161" s="329" t="str">
        <f t="shared" si="15"/>
        <v/>
      </c>
      <c r="E161" s="327" t="str">
        <f t="shared" si="16"/>
        <v/>
      </c>
      <c r="F161" s="327" t="str">
        <f t="shared" si="17"/>
        <v/>
      </c>
      <c r="G161" s="328"/>
      <c r="H161" s="327">
        <f t="shared" si="12"/>
        <v>0</v>
      </c>
    </row>
    <row r="162" spans="2:8">
      <c r="B162" s="326" t="str">
        <f t="shared" si="13"/>
        <v/>
      </c>
      <c r="C162" s="325" t="str">
        <f t="shared" si="14"/>
        <v/>
      </c>
      <c r="D162" s="329" t="str">
        <f t="shared" si="15"/>
        <v/>
      </c>
      <c r="E162" s="327" t="str">
        <f t="shared" si="16"/>
        <v/>
      </c>
      <c r="F162" s="327" t="str">
        <f t="shared" si="17"/>
        <v/>
      </c>
      <c r="G162" s="328"/>
      <c r="H162" s="327">
        <f t="shared" si="12"/>
        <v>0</v>
      </c>
    </row>
    <row r="163" spans="2:8">
      <c r="B163" s="326" t="str">
        <f t="shared" si="13"/>
        <v/>
      </c>
      <c r="C163" s="325" t="str">
        <f t="shared" si="14"/>
        <v/>
      </c>
      <c r="D163" s="329" t="str">
        <f t="shared" si="15"/>
        <v/>
      </c>
      <c r="E163" s="327" t="str">
        <f t="shared" si="16"/>
        <v/>
      </c>
      <c r="F163" s="327" t="str">
        <f t="shared" si="17"/>
        <v/>
      </c>
      <c r="G163" s="328"/>
      <c r="H163" s="327">
        <f t="shared" si="12"/>
        <v>0</v>
      </c>
    </row>
    <row r="164" spans="2:8">
      <c r="B164" s="326" t="str">
        <f t="shared" si="13"/>
        <v/>
      </c>
      <c r="C164" s="325" t="str">
        <f t="shared" si="14"/>
        <v/>
      </c>
      <c r="D164" s="329" t="str">
        <f t="shared" si="15"/>
        <v/>
      </c>
      <c r="E164" s="327" t="str">
        <f t="shared" si="16"/>
        <v/>
      </c>
      <c r="F164" s="327" t="str">
        <f t="shared" si="17"/>
        <v/>
      </c>
      <c r="G164" s="328"/>
      <c r="H164" s="327">
        <f t="shared" si="12"/>
        <v>0</v>
      </c>
    </row>
    <row r="165" spans="2:8">
      <c r="B165" s="326" t="str">
        <f t="shared" si="13"/>
        <v/>
      </c>
      <c r="C165" s="325" t="str">
        <f t="shared" si="14"/>
        <v/>
      </c>
      <c r="D165" s="329" t="str">
        <f t="shared" si="15"/>
        <v/>
      </c>
      <c r="E165" s="327" t="str">
        <f t="shared" si="16"/>
        <v/>
      </c>
      <c r="F165" s="327" t="str">
        <f t="shared" si="17"/>
        <v/>
      </c>
      <c r="G165" s="328"/>
      <c r="H165" s="327">
        <f t="shared" si="12"/>
        <v>0</v>
      </c>
    </row>
    <row r="166" spans="2:8">
      <c r="B166" s="326" t="str">
        <f t="shared" si="13"/>
        <v/>
      </c>
      <c r="C166" s="325" t="str">
        <f t="shared" si="14"/>
        <v/>
      </c>
      <c r="D166" s="329" t="str">
        <f t="shared" si="15"/>
        <v/>
      </c>
      <c r="E166" s="327" t="str">
        <f t="shared" si="16"/>
        <v/>
      </c>
      <c r="F166" s="327" t="str">
        <f t="shared" si="17"/>
        <v/>
      </c>
      <c r="G166" s="328"/>
      <c r="H166" s="327">
        <f t="shared" si="12"/>
        <v>0</v>
      </c>
    </row>
    <row r="167" spans="2:8">
      <c r="B167" s="326" t="str">
        <f t="shared" si="13"/>
        <v/>
      </c>
      <c r="C167" s="325" t="str">
        <f t="shared" si="14"/>
        <v/>
      </c>
      <c r="D167" s="329" t="str">
        <f t="shared" si="15"/>
        <v/>
      </c>
      <c r="E167" s="327" t="str">
        <f t="shared" si="16"/>
        <v/>
      </c>
      <c r="F167" s="327" t="str">
        <f t="shared" si="17"/>
        <v/>
      </c>
      <c r="G167" s="328"/>
      <c r="H167" s="327">
        <f t="shared" si="12"/>
        <v>0</v>
      </c>
    </row>
    <row r="168" spans="2:8">
      <c r="B168" s="326" t="str">
        <f t="shared" si="13"/>
        <v/>
      </c>
      <c r="C168" s="325" t="str">
        <f t="shared" si="14"/>
        <v/>
      </c>
      <c r="D168" s="329" t="str">
        <f t="shared" si="15"/>
        <v/>
      </c>
      <c r="E168" s="327" t="str">
        <f t="shared" si="16"/>
        <v/>
      </c>
      <c r="F168" s="327" t="str">
        <f t="shared" si="17"/>
        <v/>
      </c>
      <c r="G168" s="328"/>
      <c r="H168" s="327">
        <f t="shared" si="12"/>
        <v>0</v>
      </c>
    </row>
    <row r="169" spans="2:8">
      <c r="B169" s="326" t="str">
        <f t="shared" si="13"/>
        <v/>
      </c>
      <c r="C169" s="325" t="str">
        <f t="shared" si="14"/>
        <v/>
      </c>
      <c r="D169" s="329" t="str">
        <f t="shared" si="15"/>
        <v/>
      </c>
      <c r="E169" s="327" t="str">
        <f t="shared" si="16"/>
        <v/>
      </c>
      <c r="F169" s="327" t="str">
        <f t="shared" si="17"/>
        <v/>
      </c>
      <c r="G169" s="328"/>
      <c r="H169" s="327">
        <f t="shared" si="12"/>
        <v>0</v>
      </c>
    </row>
    <row r="170" spans="2:8">
      <c r="B170" s="326" t="str">
        <f t="shared" si="13"/>
        <v/>
      </c>
      <c r="C170" s="325" t="str">
        <f t="shared" si="14"/>
        <v/>
      </c>
      <c r="D170" s="329" t="str">
        <f t="shared" si="15"/>
        <v/>
      </c>
      <c r="E170" s="327" t="str">
        <f t="shared" si="16"/>
        <v/>
      </c>
      <c r="F170" s="327" t="str">
        <f t="shared" si="17"/>
        <v/>
      </c>
      <c r="G170" s="328"/>
      <c r="H170" s="327">
        <f t="shared" si="12"/>
        <v>0</v>
      </c>
    </row>
    <row r="171" spans="2:8">
      <c r="B171" s="326" t="str">
        <f t="shared" si="13"/>
        <v/>
      </c>
      <c r="C171" s="325" t="str">
        <f t="shared" si="14"/>
        <v/>
      </c>
      <c r="D171" s="329" t="str">
        <f t="shared" si="15"/>
        <v/>
      </c>
      <c r="E171" s="327" t="str">
        <f t="shared" si="16"/>
        <v/>
      </c>
      <c r="F171" s="327" t="str">
        <f t="shared" si="17"/>
        <v/>
      </c>
      <c r="G171" s="328"/>
      <c r="H171" s="327">
        <f t="shared" si="12"/>
        <v>0</v>
      </c>
    </row>
    <row r="172" spans="2:8">
      <c r="B172" s="326" t="str">
        <f t="shared" si="13"/>
        <v/>
      </c>
      <c r="C172" s="325" t="str">
        <f t="shared" si="14"/>
        <v/>
      </c>
      <c r="D172" s="329" t="str">
        <f t="shared" si="15"/>
        <v/>
      </c>
      <c r="E172" s="327" t="str">
        <f t="shared" si="16"/>
        <v/>
      </c>
      <c r="F172" s="327" t="str">
        <f t="shared" si="17"/>
        <v/>
      </c>
      <c r="G172" s="328"/>
      <c r="H172" s="327">
        <f t="shared" si="12"/>
        <v>0</v>
      </c>
    </row>
    <row r="173" spans="2:8">
      <c r="B173" s="326" t="str">
        <f t="shared" si="13"/>
        <v/>
      </c>
      <c r="C173" s="325" t="str">
        <f t="shared" si="14"/>
        <v/>
      </c>
      <c r="D173" s="329" t="str">
        <f t="shared" si="15"/>
        <v/>
      </c>
      <c r="E173" s="327" t="str">
        <f t="shared" si="16"/>
        <v/>
      </c>
      <c r="F173" s="327" t="str">
        <f t="shared" si="17"/>
        <v/>
      </c>
      <c r="G173" s="328"/>
      <c r="H173" s="327">
        <f t="shared" si="12"/>
        <v>0</v>
      </c>
    </row>
    <row r="174" spans="2:8">
      <c r="B174" s="326" t="str">
        <f t="shared" si="13"/>
        <v/>
      </c>
      <c r="C174" s="325" t="str">
        <f t="shared" si="14"/>
        <v/>
      </c>
      <c r="D174" s="329" t="str">
        <f t="shared" si="15"/>
        <v/>
      </c>
      <c r="E174" s="327" t="str">
        <f t="shared" si="16"/>
        <v/>
      </c>
      <c r="F174" s="327" t="str">
        <f t="shared" si="17"/>
        <v/>
      </c>
      <c r="G174" s="328"/>
      <c r="H174" s="327">
        <f t="shared" si="12"/>
        <v>0</v>
      </c>
    </row>
    <row r="175" spans="2:8">
      <c r="B175" s="326" t="str">
        <f t="shared" si="13"/>
        <v/>
      </c>
      <c r="C175" s="325" t="str">
        <f t="shared" si="14"/>
        <v/>
      </c>
      <c r="D175" s="329" t="str">
        <f t="shared" si="15"/>
        <v/>
      </c>
      <c r="E175" s="327" t="str">
        <f t="shared" si="16"/>
        <v/>
      </c>
      <c r="F175" s="327" t="str">
        <f t="shared" si="17"/>
        <v/>
      </c>
      <c r="G175" s="328"/>
      <c r="H175" s="327">
        <f t="shared" si="12"/>
        <v>0</v>
      </c>
    </row>
    <row r="176" spans="2:8">
      <c r="B176" s="326" t="str">
        <f t="shared" si="13"/>
        <v/>
      </c>
      <c r="C176" s="325" t="str">
        <f t="shared" si="14"/>
        <v/>
      </c>
      <c r="D176" s="329" t="str">
        <f t="shared" si="15"/>
        <v/>
      </c>
      <c r="E176" s="327" t="str">
        <f t="shared" si="16"/>
        <v/>
      </c>
      <c r="F176" s="327" t="str">
        <f t="shared" si="17"/>
        <v/>
      </c>
      <c r="G176" s="328"/>
      <c r="H176" s="327">
        <f t="shared" si="12"/>
        <v>0</v>
      </c>
    </row>
    <row r="177" spans="2:8">
      <c r="B177" s="326" t="str">
        <f t="shared" si="13"/>
        <v/>
      </c>
      <c r="C177" s="325" t="str">
        <f t="shared" si="14"/>
        <v/>
      </c>
      <c r="D177" s="329" t="str">
        <f t="shared" si="15"/>
        <v/>
      </c>
      <c r="E177" s="327" t="str">
        <f t="shared" si="16"/>
        <v/>
      </c>
      <c r="F177" s="327" t="str">
        <f t="shared" si="17"/>
        <v/>
      </c>
      <c r="G177" s="328"/>
      <c r="H177" s="327">
        <f t="shared" si="12"/>
        <v>0</v>
      </c>
    </row>
    <row r="178" spans="2:8">
      <c r="B178" s="326" t="str">
        <f t="shared" si="13"/>
        <v/>
      </c>
      <c r="C178" s="325" t="str">
        <f t="shared" si="14"/>
        <v/>
      </c>
      <c r="D178" s="329" t="str">
        <f t="shared" si="15"/>
        <v/>
      </c>
      <c r="E178" s="327" t="str">
        <f t="shared" si="16"/>
        <v/>
      </c>
      <c r="F178" s="327" t="str">
        <f t="shared" si="17"/>
        <v/>
      </c>
      <c r="G178" s="328"/>
      <c r="H178" s="327">
        <f t="shared" si="12"/>
        <v>0</v>
      </c>
    </row>
    <row r="179" spans="2:8">
      <c r="B179" s="326" t="str">
        <f t="shared" si="13"/>
        <v/>
      </c>
      <c r="C179" s="325" t="str">
        <f t="shared" si="14"/>
        <v/>
      </c>
      <c r="D179" s="329" t="str">
        <f t="shared" si="15"/>
        <v/>
      </c>
      <c r="E179" s="327" t="str">
        <f t="shared" si="16"/>
        <v/>
      </c>
      <c r="F179" s="327" t="str">
        <f t="shared" si="17"/>
        <v/>
      </c>
      <c r="G179" s="328"/>
      <c r="H179" s="327">
        <f t="shared" si="12"/>
        <v>0</v>
      </c>
    </row>
    <row r="180" spans="2:8">
      <c r="B180" s="326" t="str">
        <f t="shared" si="13"/>
        <v/>
      </c>
      <c r="C180" s="325" t="str">
        <f t="shared" si="14"/>
        <v/>
      </c>
      <c r="D180" s="329" t="str">
        <f t="shared" si="15"/>
        <v/>
      </c>
      <c r="E180" s="327" t="str">
        <f t="shared" si="16"/>
        <v/>
      </c>
      <c r="F180" s="327" t="str">
        <f t="shared" si="17"/>
        <v/>
      </c>
      <c r="G180" s="328"/>
      <c r="H180" s="327">
        <f t="shared" si="12"/>
        <v>0</v>
      </c>
    </row>
    <row r="181" spans="2:8">
      <c r="B181" s="326" t="str">
        <f t="shared" si="13"/>
        <v/>
      </c>
      <c r="C181" s="325" t="str">
        <f t="shared" si="14"/>
        <v/>
      </c>
      <c r="D181" s="329" t="str">
        <f t="shared" si="15"/>
        <v/>
      </c>
      <c r="E181" s="327" t="str">
        <f t="shared" si="16"/>
        <v/>
      </c>
      <c r="F181" s="327" t="str">
        <f t="shared" si="17"/>
        <v/>
      </c>
      <c r="G181" s="328"/>
      <c r="H181" s="327">
        <f t="shared" si="12"/>
        <v>0</v>
      </c>
    </row>
    <row r="182" spans="2:8">
      <c r="B182" s="326" t="str">
        <f t="shared" si="13"/>
        <v/>
      </c>
      <c r="C182" s="325" t="str">
        <f t="shared" si="14"/>
        <v/>
      </c>
      <c r="D182" s="329" t="str">
        <f t="shared" si="15"/>
        <v/>
      </c>
      <c r="E182" s="327" t="str">
        <f t="shared" si="16"/>
        <v/>
      </c>
      <c r="F182" s="327" t="str">
        <f t="shared" si="17"/>
        <v/>
      </c>
      <c r="G182" s="328"/>
      <c r="H182" s="327">
        <f t="shared" si="12"/>
        <v>0</v>
      </c>
    </row>
    <row r="183" spans="2:8">
      <c r="B183" s="326" t="str">
        <f t="shared" si="13"/>
        <v/>
      </c>
      <c r="C183" s="325" t="str">
        <f t="shared" si="14"/>
        <v/>
      </c>
      <c r="D183" s="329" t="str">
        <f t="shared" si="15"/>
        <v/>
      </c>
      <c r="E183" s="327" t="str">
        <f t="shared" si="16"/>
        <v/>
      </c>
      <c r="F183" s="327" t="str">
        <f t="shared" si="17"/>
        <v/>
      </c>
      <c r="G183" s="328"/>
      <c r="H183" s="327">
        <f t="shared" si="12"/>
        <v>0</v>
      </c>
    </row>
    <row r="184" spans="2:8">
      <c r="B184" s="326" t="str">
        <f t="shared" si="13"/>
        <v/>
      </c>
      <c r="C184" s="325" t="str">
        <f t="shared" si="14"/>
        <v/>
      </c>
      <c r="D184" s="329" t="str">
        <f t="shared" si="15"/>
        <v/>
      </c>
      <c r="E184" s="327" t="str">
        <f t="shared" si="16"/>
        <v/>
      </c>
      <c r="F184" s="327" t="str">
        <f t="shared" si="17"/>
        <v/>
      </c>
      <c r="G184" s="328"/>
      <c r="H184" s="327">
        <f t="shared" si="12"/>
        <v>0</v>
      </c>
    </row>
    <row r="185" spans="2:8">
      <c r="B185" s="326" t="str">
        <f t="shared" si="13"/>
        <v/>
      </c>
      <c r="C185" s="325" t="str">
        <f t="shared" si="14"/>
        <v/>
      </c>
      <c r="D185" s="329" t="str">
        <f t="shared" si="15"/>
        <v/>
      </c>
      <c r="E185" s="327" t="str">
        <f t="shared" si="16"/>
        <v/>
      </c>
      <c r="F185" s="327" t="str">
        <f t="shared" si="17"/>
        <v/>
      </c>
      <c r="G185" s="328"/>
      <c r="H185" s="327">
        <f t="shared" si="12"/>
        <v>0</v>
      </c>
    </row>
    <row r="186" spans="2:8">
      <c r="B186" s="326" t="str">
        <f t="shared" si="13"/>
        <v/>
      </c>
      <c r="C186" s="325" t="str">
        <f t="shared" si="14"/>
        <v/>
      </c>
      <c r="D186" s="329" t="str">
        <f t="shared" si="15"/>
        <v/>
      </c>
      <c r="E186" s="327" t="str">
        <f t="shared" si="16"/>
        <v/>
      </c>
      <c r="F186" s="327" t="str">
        <f t="shared" si="17"/>
        <v/>
      </c>
      <c r="G186" s="328"/>
      <c r="H186" s="327">
        <f t="shared" si="12"/>
        <v>0</v>
      </c>
    </row>
    <row r="187" spans="2:8">
      <c r="B187" s="326" t="str">
        <f t="shared" si="13"/>
        <v/>
      </c>
      <c r="C187" s="325" t="str">
        <f t="shared" si="14"/>
        <v/>
      </c>
      <c r="D187" s="329" t="str">
        <f t="shared" si="15"/>
        <v/>
      </c>
      <c r="E187" s="327" t="str">
        <f t="shared" si="16"/>
        <v/>
      </c>
      <c r="F187" s="327" t="str">
        <f t="shared" si="17"/>
        <v/>
      </c>
      <c r="G187" s="328"/>
      <c r="H187" s="327">
        <f t="shared" si="12"/>
        <v>0</v>
      </c>
    </row>
    <row r="188" spans="2:8">
      <c r="B188" s="326" t="str">
        <f t="shared" si="13"/>
        <v/>
      </c>
      <c r="C188" s="325" t="str">
        <f t="shared" si="14"/>
        <v/>
      </c>
      <c r="D188" s="329" t="str">
        <f t="shared" si="15"/>
        <v/>
      </c>
      <c r="E188" s="327" t="str">
        <f t="shared" si="16"/>
        <v/>
      </c>
      <c r="F188" s="327" t="str">
        <f t="shared" si="17"/>
        <v/>
      </c>
      <c r="G188" s="328"/>
      <c r="H188" s="327">
        <f t="shared" si="12"/>
        <v>0</v>
      </c>
    </row>
    <row r="189" spans="2:8">
      <c r="B189" s="326" t="str">
        <f t="shared" si="13"/>
        <v/>
      </c>
      <c r="C189" s="325" t="str">
        <f t="shared" si="14"/>
        <v/>
      </c>
      <c r="D189" s="329" t="str">
        <f t="shared" si="15"/>
        <v/>
      </c>
      <c r="E189" s="327" t="str">
        <f t="shared" si="16"/>
        <v/>
      </c>
      <c r="F189" s="327" t="str">
        <f t="shared" si="17"/>
        <v/>
      </c>
      <c r="G189" s="328"/>
      <c r="H189" s="327">
        <f t="shared" si="12"/>
        <v>0</v>
      </c>
    </row>
    <row r="190" spans="2:8">
      <c r="B190" s="326" t="str">
        <f t="shared" si="13"/>
        <v/>
      </c>
      <c r="C190" s="325" t="str">
        <f t="shared" si="14"/>
        <v/>
      </c>
      <c r="D190" s="329" t="str">
        <f t="shared" si="15"/>
        <v/>
      </c>
      <c r="E190" s="327" t="str">
        <f t="shared" si="16"/>
        <v/>
      </c>
      <c r="F190" s="327" t="str">
        <f t="shared" si="17"/>
        <v/>
      </c>
      <c r="G190" s="328"/>
      <c r="H190" s="327">
        <f t="shared" si="12"/>
        <v>0</v>
      </c>
    </row>
    <row r="191" spans="2:8">
      <c r="B191" s="326" t="str">
        <f t="shared" si="13"/>
        <v/>
      </c>
      <c r="C191" s="325" t="str">
        <f t="shared" si="14"/>
        <v/>
      </c>
      <c r="D191" s="329" t="str">
        <f t="shared" si="15"/>
        <v/>
      </c>
      <c r="E191" s="327" t="str">
        <f t="shared" si="16"/>
        <v/>
      </c>
      <c r="F191" s="327" t="str">
        <f t="shared" si="17"/>
        <v/>
      </c>
      <c r="G191" s="328"/>
      <c r="H191" s="327">
        <f t="shared" si="12"/>
        <v>0</v>
      </c>
    </row>
    <row r="192" spans="2:8">
      <c r="B192" s="326" t="str">
        <f t="shared" si="13"/>
        <v/>
      </c>
      <c r="C192" s="325" t="str">
        <f t="shared" si="14"/>
        <v/>
      </c>
      <c r="D192" s="329" t="str">
        <f t="shared" si="15"/>
        <v/>
      </c>
      <c r="E192" s="327" t="str">
        <f t="shared" si="16"/>
        <v/>
      </c>
      <c r="F192" s="327" t="str">
        <f t="shared" si="17"/>
        <v/>
      </c>
      <c r="G192" s="328"/>
      <c r="H192" s="327">
        <f t="shared" si="12"/>
        <v>0</v>
      </c>
    </row>
    <row r="193" spans="2:8">
      <c r="B193" s="326" t="str">
        <f t="shared" si="13"/>
        <v/>
      </c>
      <c r="C193" s="325" t="str">
        <f t="shared" si="14"/>
        <v/>
      </c>
      <c r="D193" s="329" t="str">
        <f t="shared" si="15"/>
        <v/>
      </c>
      <c r="E193" s="327" t="str">
        <f t="shared" si="16"/>
        <v/>
      </c>
      <c r="F193" s="327" t="str">
        <f t="shared" si="17"/>
        <v/>
      </c>
      <c r="G193" s="328"/>
      <c r="H193" s="327">
        <f t="shared" si="12"/>
        <v>0</v>
      </c>
    </row>
    <row r="194" spans="2:8">
      <c r="B194" s="326" t="str">
        <f t="shared" si="13"/>
        <v/>
      </c>
      <c r="C194" s="325" t="str">
        <f t="shared" si="14"/>
        <v/>
      </c>
      <c r="D194" s="329" t="str">
        <f t="shared" si="15"/>
        <v/>
      </c>
      <c r="E194" s="327" t="str">
        <f t="shared" si="16"/>
        <v/>
      </c>
      <c r="F194" s="327" t="str">
        <f t="shared" si="17"/>
        <v/>
      </c>
      <c r="G194" s="328"/>
      <c r="H194" s="327">
        <f t="shared" si="12"/>
        <v>0</v>
      </c>
    </row>
    <row r="195" spans="2:8">
      <c r="B195" s="326" t="str">
        <f t="shared" si="13"/>
        <v/>
      </c>
      <c r="C195" s="325" t="str">
        <f t="shared" si="14"/>
        <v/>
      </c>
      <c r="D195" s="329" t="str">
        <f t="shared" si="15"/>
        <v/>
      </c>
      <c r="E195" s="327" t="str">
        <f t="shared" si="16"/>
        <v/>
      </c>
      <c r="F195" s="327" t="str">
        <f t="shared" si="17"/>
        <v/>
      </c>
      <c r="G195" s="328"/>
      <c r="H195" s="327">
        <f t="shared" si="12"/>
        <v>0</v>
      </c>
    </row>
    <row r="196" spans="2:8">
      <c r="B196" s="326" t="str">
        <f t="shared" si="13"/>
        <v/>
      </c>
      <c r="C196" s="325" t="str">
        <f t="shared" si="14"/>
        <v/>
      </c>
      <c r="D196" s="329" t="str">
        <f t="shared" si="15"/>
        <v/>
      </c>
      <c r="E196" s="327" t="str">
        <f t="shared" si="16"/>
        <v/>
      </c>
      <c r="F196" s="327" t="str">
        <f t="shared" si="17"/>
        <v/>
      </c>
      <c r="G196" s="328"/>
      <c r="H196" s="327">
        <f t="shared" si="12"/>
        <v>0</v>
      </c>
    </row>
    <row r="197" spans="2:8">
      <c r="B197" s="326" t="str">
        <f t="shared" si="13"/>
        <v/>
      </c>
      <c r="C197" s="325" t="str">
        <f t="shared" si="14"/>
        <v/>
      </c>
      <c r="D197" s="329" t="str">
        <f t="shared" si="15"/>
        <v/>
      </c>
      <c r="E197" s="327" t="str">
        <f t="shared" si="16"/>
        <v/>
      </c>
      <c r="F197" s="327" t="str">
        <f t="shared" si="17"/>
        <v/>
      </c>
      <c r="G197" s="328"/>
      <c r="H197" s="327">
        <f t="shared" si="12"/>
        <v>0</v>
      </c>
    </row>
    <row r="198" spans="2:8">
      <c r="B198" s="326" t="str">
        <f t="shared" si="13"/>
        <v/>
      </c>
      <c r="C198" s="325" t="str">
        <f t="shared" si="14"/>
        <v/>
      </c>
      <c r="D198" s="329" t="str">
        <f t="shared" si="15"/>
        <v/>
      </c>
      <c r="E198" s="327" t="str">
        <f t="shared" si="16"/>
        <v/>
      </c>
      <c r="F198" s="327" t="str">
        <f t="shared" si="17"/>
        <v/>
      </c>
      <c r="G198" s="328"/>
      <c r="H198" s="327">
        <f t="shared" si="12"/>
        <v>0</v>
      </c>
    </row>
    <row r="199" spans="2:8">
      <c r="B199" s="326" t="str">
        <f t="shared" si="13"/>
        <v/>
      </c>
      <c r="C199" s="325" t="str">
        <f t="shared" si="14"/>
        <v/>
      </c>
      <c r="D199" s="329" t="str">
        <f t="shared" si="15"/>
        <v/>
      </c>
      <c r="E199" s="327" t="str">
        <f t="shared" si="16"/>
        <v/>
      </c>
      <c r="F199" s="327" t="str">
        <f t="shared" si="17"/>
        <v/>
      </c>
      <c r="G199" s="328"/>
      <c r="H199" s="327">
        <f t="shared" si="12"/>
        <v>0</v>
      </c>
    </row>
    <row r="200" spans="2:8">
      <c r="B200" s="326" t="str">
        <f t="shared" si="13"/>
        <v/>
      </c>
      <c r="C200" s="325" t="str">
        <f t="shared" si="14"/>
        <v/>
      </c>
      <c r="D200" s="329" t="str">
        <f t="shared" si="15"/>
        <v/>
      </c>
      <c r="E200" s="327" t="str">
        <f t="shared" si="16"/>
        <v/>
      </c>
      <c r="F200" s="327" t="str">
        <f t="shared" si="17"/>
        <v/>
      </c>
      <c r="G200" s="328"/>
      <c r="H200" s="327">
        <f t="shared" si="12"/>
        <v>0</v>
      </c>
    </row>
    <row r="201" spans="2:8">
      <c r="B201" s="326" t="str">
        <f t="shared" si="13"/>
        <v/>
      </c>
      <c r="C201" s="325" t="str">
        <f t="shared" si="14"/>
        <v/>
      </c>
      <c r="D201" s="329" t="str">
        <f t="shared" si="15"/>
        <v/>
      </c>
      <c r="E201" s="327" t="str">
        <f t="shared" si="16"/>
        <v/>
      </c>
      <c r="F201" s="327" t="str">
        <f t="shared" si="17"/>
        <v/>
      </c>
      <c r="G201" s="328"/>
      <c r="H201" s="327">
        <f t="shared" si="12"/>
        <v>0</v>
      </c>
    </row>
    <row r="202" spans="2:8">
      <c r="B202" s="326" t="str">
        <f t="shared" si="13"/>
        <v/>
      </c>
      <c r="C202" s="325" t="str">
        <f t="shared" si="14"/>
        <v/>
      </c>
      <c r="D202" s="329" t="str">
        <f t="shared" si="15"/>
        <v/>
      </c>
      <c r="E202" s="327" t="str">
        <f t="shared" si="16"/>
        <v/>
      </c>
      <c r="F202" s="327" t="str">
        <f t="shared" si="17"/>
        <v/>
      </c>
      <c r="G202" s="328"/>
      <c r="H202" s="327">
        <f t="shared" si="12"/>
        <v>0</v>
      </c>
    </row>
    <row r="203" spans="2:8">
      <c r="B203" s="326" t="str">
        <f t="shared" si="13"/>
        <v/>
      </c>
      <c r="C203" s="325" t="str">
        <f t="shared" si="14"/>
        <v/>
      </c>
      <c r="D203" s="329" t="str">
        <f t="shared" si="15"/>
        <v/>
      </c>
      <c r="E203" s="327" t="str">
        <f t="shared" si="16"/>
        <v/>
      </c>
      <c r="F203" s="327" t="str">
        <f t="shared" si="17"/>
        <v/>
      </c>
      <c r="G203" s="328"/>
      <c r="H203" s="327">
        <f t="shared" si="12"/>
        <v>0</v>
      </c>
    </row>
    <row r="204" spans="2:8">
      <c r="B204" s="326" t="str">
        <f t="shared" si="13"/>
        <v/>
      </c>
      <c r="C204" s="325" t="str">
        <f t="shared" si="14"/>
        <v/>
      </c>
      <c r="D204" s="329" t="str">
        <f t="shared" si="15"/>
        <v/>
      </c>
      <c r="E204" s="327" t="str">
        <f t="shared" si="16"/>
        <v/>
      </c>
      <c r="F204" s="327" t="str">
        <f t="shared" si="17"/>
        <v/>
      </c>
      <c r="G204" s="328"/>
      <c r="H204" s="327">
        <f t="shared" si="12"/>
        <v>0</v>
      </c>
    </row>
    <row r="205" spans="2:8">
      <c r="B205" s="326" t="str">
        <f t="shared" si="13"/>
        <v/>
      </c>
      <c r="C205" s="325" t="str">
        <f t="shared" si="14"/>
        <v/>
      </c>
      <c r="D205" s="329" t="str">
        <f t="shared" si="15"/>
        <v/>
      </c>
      <c r="E205" s="327" t="str">
        <f t="shared" si="16"/>
        <v/>
      </c>
      <c r="F205" s="327" t="str">
        <f t="shared" si="17"/>
        <v/>
      </c>
      <c r="G205" s="328"/>
      <c r="H205" s="327">
        <f t="shared" si="12"/>
        <v>0</v>
      </c>
    </row>
    <row r="206" spans="2:8">
      <c r="B206" s="326" t="str">
        <f t="shared" si="13"/>
        <v/>
      </c>
      <c r="C206" s="325" t="str">
        <f t="shared" si="14"/>
        <v/>
      </c>
      <c r="D206" s="329" t="str">
        <f t="shared" si="15"/>
        <v/>
      </c>
      <c r="E206" s="327" t="str">
        <f t="shared" si="16"/>
        <v/>
      </c>
      <c r="F206" s="327" t="str">
        <f t="shared" si="17"/>
        <v/>
      </c>
      <c r="G206" s="328"/>
      <c r="H206" s="327">
        <f t="shared" si="12"/>
        <v>0</v>
      </c>
    </row>
    <row r="207" spans="2:8">
      <c r="B207" s="326" t="str">
        <f t="shared" si="13"/>
        <v/>
      </c>
      <c r="C207" s="325" t="str">
        <f t="shared" si="14"/>
        <v/>
      </c>
      <c r="D207" s="329" t="str">
        <f t="shared" si="15"/>
        <v/>
      </c>
      <c r="E207" s="327" t="str">
        <f t="shared" si="16"/>
        <v/>
      </c>
      <c r="F207" s="327" t="str">
        <f t="shared" si="17"/>
        <v/>
      </c>
      <c r="G207" s="328"/>
      <c r="H207" s="327">
        <f t="shared" si="12"/>
        <v>0</v>
      </c>
    </row>
    <row r="208" spans="2:8">
      <c r="B208" s="326" t="str">
        <f t="shared" si="13"/>
        <v/>
      </c>
      <c r="C208" s="325" t="str">
        <f t="shared" si="14"/>
        <v/>
      </c>
      <c r="D208" s="329" t="str">
        <f t="shared" si="15"/>
        <v/>
      </c>
      <c r="E208" s="327" t="str">
        <f t="shared" si="16"/>
        <v/>
      </c>
      <c r="F208" s="327" t="str">
        <f t="shared" si="17"/>
        <v/>
      </c>
      <c r="G208" s="328"/>
      <c r="H208" s="327">
        <f t="shared" si="12"/>
        <v>0</v>
      </c>
    </row>
    <row r="209" spans="2:8">
      <c r="B209" s="326" t="str">
        <f t="shared" si="13"/>
        <v/>
      </c>
      <c r="C209" s="325" t="str">
        <f t="shared" si="14"/>
        <v/>
      </c>
      <c r="D209" s="329" t="str">
        <f t="shared" si="15"/>
        <v/>
      </c>
      <c r="E209" s="327" t="str">
        <f t="shared" si="16"/>
        <v/>
      </c>
      <c r="F209" s="327" t="str">
        <f t="shared" si="17"/>
        <v/>
      </c>
      <c r="G209" s="328"/>
      <c r="H209" s="327">
        <f t="shared" ref="H209:H272" si="18">IF(B209="",0,ROUND(H208-E209-G209,2))</f>
        <v>0</v>
      </c>
    </row>
    <row r="210" spans="2:8">
      <c r="B210" s="326" t="str">
        <f t="shared" ref="B210:B273" si="19">IF(B209&lt;$H$7,IF(H209&gt;0,B209+1,""),"")</f>
        <v/>
      </c>
      <c r="C210" s="325" t="str">
        <f t="shared" ref="C210:C273" si="20">IF(B210="","",IF(B210&lt;=$H$7,IF(payments_per_year=26,DATE(YEAR(start_date),MONTH(start_date),DAY(start_date)+14*B210),IF(payments_per_year=52,DATE(YEAR(start_date),MONTH(start_date),DAY(start_date)+7*B210),DATE(YEAR(start_date),MONTH(start_date)+B210*12/$D$9,DAY(start_date)))),""))</f>
        <v/>
      </c>
      <c r="D210" s="329" t="str">
        <f t="shared" ref="D210:D273" si="21">IF(C210="","",IF($H$6+F210&gt;H209,ROUND(H209+F210,2),$H$6))</f>
        <v/>
      </c>
      <c r="E210" s="327" t="str">
        <f t="shared" ref="E210:E273" si="22">IF(C210="","",D210-F210)</f>
        <v/>
      </c>
      <c r="F210" s="327" t="str">
        <f t="shared" ref="F210:F273" si="23">IF(C210="","",ROUND(H209*$D$7/payments_per_year,2))</f>
        <v/>
      </c>
      <c r="G210" s="328"/>
      <c r="H210" s="327">
        <f t="shared" si="18"/>
        <v>0</v>
      </c>
    </row>
    <row r="211" spans="2:8">
      <c r="B211" s="326" t="str">
        <f t="shared" si="19"/>
        <v/>
      </c>
      <c r="C211" s="325" t="str">
        <f t="shared" si="20"/>
        <v/>
      </c>
      <c r="D211" s="329" t="str">
        <f t="shared" si="21"/>
        <v/>
      </c>
      <c r="E211" s="327" t="str">
        <f t="shared" si="22"/>
        <v/>
      </c>
      <c r="F211" s="327" t="str">
        <f t="shared" si="23"/>
        <v/>
      </c>
      <c r="G211" s="328"/>
      <c r="H211" s="327">
        <f t="shared" si="18"/>
        <v>0</v>
      </c>
    </row>
    <row r="212" spans="2:8">
      <c r="B212" s="326" t="str">
        <f t="shared" si="19"/>
        <v/>
      </c>
      <c r="C212" s="325" t="str">
        <f t="shared" si="20"/>
        <v/>
      </c>
      <c r="D212" s="329" t="str">
        <f t="shared" si="21"/>
        <v/>
      </c>
      <c r="E212" s="327" t="str">
        <f t="shared" si="22"/>
        <v/>
      </c>
      <c r="F212" s="327" t="str">
        <f t="shared" si="23"/>
        <v/>
      </c>
      <c r="G212" s="328"/>
      <c r="H212" s="327">
        <f t="shared" si="18"/>
        <v>0</v>
      </c>
    </row>
    <row r="213" spans="2:8">
      <c r="B213" s="326" t="str">
        <f t="shared" si="19"/>
        <v/>
      </c>
      <c r="C213" s="325" t="str">
        <f t="shared" si="20"/>
        <v/>
      </c>
      <c r="D213" s="329" t="str">
        <f t="shared" si="21"/>
        <v/>
      </c>
      <c r="E213" s="327" t="str">
        <f t="shared" si="22"/>
        <v/>
      </c>
      <c r="F213" s="327" t="str">
        <f t="shared" si="23"/>
        <v/>
      </c>
      <c r="G213" s="328"/>
      <c r="H213" s="327">
        <f t="shared" si="18"/>
        <v>0</v>
      </c>
    </row>
    <row r="214" spans="2:8">
      <c r="B214" s="326" t="str">
        <f t="shared" si="19"/>
        <v/>
      </c>
      <c r="C214" s="325" t="str">
        <f t="shared" si="20"/>
        <v/>
      </c>
      <c r="D214" s="329" t="str">
        <f t="shared" si="21"/>
        <v/>
      </c>
      <c r="E214" s="327" t="str">
        <f t="shared" si="22"/>
        <v/>
      </c>
      <c r="F214" s="327" t="str">
        <f t="shared" si="23"/>
        <v/>
      </c>
      <c r="G214" s="328"/>
      <c r="H214" s="327">
        <f t="shared" si="18"/>
        <v>0</v>
      </c>
    </row>
    <row r="215" spans="2:8">
      <c r="B215" s="326" t="str">
        <f t="shared" si="19"/>
        <v/>
      </c>
      <c r="C215" s="325" t="str">
        <f t="shared" si="20"/>
        <v/>
      </c>
      <c r="D215" s="329" t="str">
        <f t="shared" si="21"/>
        <v/>
      </c>
      <c r="E215" s="327" t="str">
        <f t="shared" si="22"/>
        <v/>
      </c>
      <c r="F215" s="327" t="str">
        <f t="shared" si="23"/>
        <v/>
      </c>
      <c r="G215" s="328"/>
      <c r="H215" s="327">
        <f t="shared" si="18"/>
        <v>0</v>
      </c>
    </row>
    <row r="216" spans="2:8">
      <c r="B216" s="326" t="str">
        <f t="shared" si="19"/>
        <v/>
      </c>
      <c r="C216" s="325" t="str">
        <f t="shared" si="20"/>
        <v/>
      </c>
      <c r="D216" s="329" t="str">
        <f t="shared" si="21"/>
        <v/>
      </c>
      <c r="E216" s="327" t="str">
        <f t="shared" si="22"/>
        <v/>
      </c>
      <c r="F216" s="327" t="str">
        <f t="shared" si="23"/>
        <v/>
      </c>
      <c r="G216" s="328"/>
      <c r="H216" s="327">
        <f t="shared" si="18"/>
        <v>0</v>
      </c>
    </row>
    <row r="217" spans="2:8">
      <c r="B217" s="326" t="str">
        <f t="shared" si="19"/>
        <v/>
      </c>
      <c r="C217" s="325" t="str">
        <f t="shared" si="20"/>
        <v/>
      </c>
      <c r="D217" s="329" t="str">
        <f t="shared" si="21"/>
        <v/>
      </c>
      <c r="E217" s="327" t="str">
        <f t="shared" si="22"/>
        <v/>
      </c>
      <c r="F217" s="327" t="str">
        <f t="shared" si="23"/>
        <v/>
      </c>
      <c r="G217" s="328"/>
      <c r="H217" s="327">
        <f t="shared" si="18"/>
        <v>0</v>
      </c>
    </row>
    <row r="218" spans="2:8">
      <c r="B218" s="326" t="str">
        <f t="shared" si="19"/>
        <v/>
      </c>
      <c r="C218" s="325" t="str">
        <f t="shared" si="20"/>
        <v/>
      </c>
      <c r="D218" s="329" t="str">
        <f t="shared" si="21"/>
        <v/>
      </c>
      <c r="E218" s="327" t="str">
        <f t="shared" si="22"/>
        <v/>
      </c>
      <c r="F218" s="327" t="str">
        <f t="shared" si="23"/>
        <v/>
      </c>
      <c r="G218" s="328"/>
      <c r="H218" s="327">
        <f t="shared" si="18"/>
        <v>0</v>
      </c>
    </row>
    <row r="219" spans="2:8">
      <c r="B219" s="326" t="str">
        <f t="shared" si="19"/>
        <v/>
      </c>
      <c r="C219" s="325" t="str">
        <f t="shared" si="20"/>
        <v/>
      </c>
      <c r="D219" s="329" t="str">
        <f t="shared" si="21"/>
        <v/>
      </c>
      <c r="E219" s="327" t="str">
        <f t="shared" si="22"/>
        <v/>
      </c>
      <c r="F219" s="327" t="str">
        <f t="shared" si="23"/>
        <v/>
      </c>
      <c r="G219" s="328"/>
      <c r="H219" s="327">
        <f t="shared" si="18"/>
        <v>0</v>
      </c>
    </row>
    <row r="220" spans="2:8">
      <c r="B220" s="326" t="str">
        <f t="shared" si="19"/>
        <v/>
      </c>
      <c r="C220" s="325" t="str">
        <f t="shared" si="20"/>
        <v/>
      </c>
      <c r="D220" s="329" t="str">
        <f t="shared" si="21"/>
        <v/>
      </c>
      <c r="E220" s="327" t="str">
        <f t="shared" si="22"/>
        <v/>
      </c>
      <c r="F220" s="327" t="str">
        <f t="shared" si="23"/>
        <v/>
      </c>
      <c r="G220" s="328"/>
      <c r="H220" s="327">
        <f t="shared" si="18"/>
        <v>0</v>
      </c>
    </row>
    <row r="221" spans="2:8">
      <c r="B221" s="326" t="str">
        <f t="shared" si="19"/>
        <v/>
      </c>
      <c r="C221" s="325" t="str">
        <f t="shared" si="20"/>
        <v/>
      </c>
      <c r="D221" s="329" t="str">
        <f t="shared" si="21"/>
        <v/>
      </c>
      <c r="E221" s="327" t="str">
        <f t="shared" si="22"/>
        <v/>
      </c>
      <c r="F221" s="327" t="str">
        <f t="shared" si="23"/>
        <v/>
      </c>
      <c r="G221" s="328"/>
      <c r="H221" s="327">
        <f t="shared" si="18"/>
        <v>0</v>
      </c>
    </row>
    <row r="222" spans="2:8">
      <c r="B222" s="326" t="str">
        <f t="shared" si="19"/>
        <v/>
      </c>
      <c r="C222" s="325" t="str">
        <f t="shared" si="20"/>
        <v/>
      </c>
      <c r="D222" s="329" t="str">
        <f t="shared" si="21"/>
        <v/>
      </c>
      <c r="E222" s="327" t="str">
        <f t="shared" si="22"/>
        <v/>
      </c>
      <c r="F222" s="327" t="str">
        <f t="shared" si="23"/>
        <v/>
      </c>
      <c r="G222" s="328"/>
      <c r="H222" s="327">
        <f t="shared" si="18"/>
        <v>0</v>
      </c>
    </row>
    <row r="223" spans="2:8">
      <c r="B223" s="326" t="str">
        <f t="shared" si="19"/>
        <v/>
      </c>
      <c r="C223" s="325" t="str">
        <f t="shared" si="20"/>
        <v/>
      </c>
      <c r="D223" s="329" t="str">
        <f t="shared" si="21"/>
        <v/>
      </c>
      <c r="E223" s="327" t="str">
        <f t="shared" si="22"/>
        <v/>
      </c>
      <c r="F223" s="327" t="str">
        <f t="shared" si="23"/>
        <v/>
      </c>
      <c r="G223" s="328"/>
      <c r="H223" s="327">
        <f t="shared" si="18"/>
        <v>0</v>
      </c>
    </row>
    <row r="224" spans="2:8">
      <c r="B224" s="326" t="str">
        <f t="shared" si="19"/>
        <v/>
      </c>
      <c r="C224" s="325" t="str">
        <f t="shared" si="20"/>
        <v/>
      </c>
      <c r="D224" s="329" t="str">
        <f t="shared" si="21"/>
        <v/>
      </c>
      <c r="E224" s="327" t="str">
        <f t="shared" si="22"/>
        <v/>
      </c>
      <c r="F224" s="327" t="str">
        <f t="shared" si="23"/>
        <v/>
      </c>
      <c r="G224" s="328"/>
      <c r="H224" s="327">
        <f t="shared" si="18"/>
        <v>0</v>
      </c>
    </row>
    <row r="225" spans="2:8">
      <c r="B225" s="326" t="str">
        <f t="shared" si="19"/>
        <v/>
      </c>
      <c r="C225" s="325" t="str">
        <f t="shared" si="20"/>
        <v/>
      </c>
      <c r="D225" s="329" t="str">
        <f t="shared" si="21"/>
        <v/>
      </c>
      <c r="E225" s="327" t="str">
        <f t="shared" si="22"/>
        <v/>
      </c>
      <c r="F225" s="327" t="str">
        <f t="shared" si="23"/>
        <v/>
      </c>
      <c r="G225" s="328"/>
      <c r="H225" s="327">
        <f t="shared" si="18"/>
        <v>0</v>
      </c>
    </row>
    <row r="226" spans="2:8">
      <c r="B226" s="326" t="str">
        <f t="shared" si="19"/>
        <v/>
      </c>
      <c r="C226" s="325" t="str">
        <f t="shared" si="20"/>
        <v/>
      </c>
      <c r="D226" s="329" t="str">
        <f t="shared" si="21"/>
        <v/>
      </c>
      <c r="E226" s="327" t="str">
        <f t="shared" si="22"/>
        <v/>
      </c>
      <c r="F226" s="327" t="str">
        <f t="shared" si="23"/>
        <v/>
      </c>
      <c r="G226" s="328"/>
      <c r="H226" s="327">
        <f t="shared" si="18"/>
        <v>0</v>
      </c>
    </row>
    <row r="227" spans="2:8">
      <c r="B227" s="326" t="str">
        <f t="shared" si="19"/>
        <v/>
      </c>
      <c r="C227" s="325" t="str">
        <f t="shared" si="20"/>
        <v/>
      </c>
      <c r="D227" s="329" t="str">
        <f t="shared" si="21"/>
        <v/>
      </c>
      <c r="E227" s="327" t="str">
        <f t="shared" si="22"/>
        <v/>
      </c>
      <c r="F227" s="327" t="str">
        <f t="shared" si="23"/>
        <v/>
      </c>
      <c r="G227" s="328"/>
      <c r="H227" s="327">
        <f t="shared" si="18"/>
        <v>0</v>
      </c>
    </row>
    <row r="228" spans="2:8">
      <c r="B228" s="326" t="str">
        <f t="shared" si="19"/>
        <v/>
      </c>
      <c r="C228" s="325" t="str">
        <f t="shared" si="20"/>
        <v/>
      </c>
      <c r="D228" s="329" t="str">
        <f t="shared" si="21"/>
        <v/>
      </c>
      <c r="E228" s="327" t="str">
        <f t="shared" si="22"/>
        <v/>
      </c>
      <c r="F228" s="327" t="str">
        <f t="shared" si="23"/>
        <v/>
      </c>
      <c r="G228" s="328"/>
      <c r="H228" s="327">
        <f t="shared" si="18"/>
        <v>0</v>
      </c>
    </row>
    <row r="229" spans="2:8">
      <c r="B229" s="326" t="str">
        <f t="shared" si="19"/>
        <v/>
      </c>
      <c r="C229" s="325" t="str">
        <f t="shared" si="20"/>
        <v/>
      </c>
      <c r="D229" s="329" t="str">
        <f t="shared" si="21"/>
        <v/>
      </c>
      <c r="E229" s="327" t="str">
        <f t="shared" si="22"/>
        <v/>
      </c>
      <c r="F229" s="327" t="str">
        <f t="shared" si="23"/>
        <v/>
      </c>
      <c r="G229" s="328"/>
      <c r="H229" s="327">
        <f t="shared" si="18"/>
        <v>0</v>
      </c>
    </row>
    <row r="230" spans="2:8">
      <c r="B230" s="326" t="str">
        <f t="shared" si="19"/>
        <v/>
      </c>
      <c r="C230" s="325" t="str">
        <f t="shared" si="20"/>
        <v/>
      </c>
      <c r="D230" s="329" t="str">
        <f t="shared" si="21"/>
        <v/>
      </c>
      <c r="E230" s="327" t="str">
        <f t="shared" si="22"/>
        <v/>
      </c>
      <c r="F230" s="327" t="str">
        <f t="shared" si="23"/>
        <v/>
      </c>
      <c r="G230" s="328"/>
      <c r="H230" s="327">
        <f t="shared" si="18"/>
        <v>0</v>
      </c>
    </row>
    <row r="231" spans="2:8">
      <c r="B231" s="326" t="str">
        <f t="shared" si="19"/>
        <v/>
      </c>
      <c r="C231" s="325" t="str">
        <f t="shared" si="20"/>
        <v/>
      </c>
      <c r="D231" s="329" t="str">
        <f t="shared" si="21"/>
        <v/>
      </c>
      <c r="E231" s="327" t="str">
        <f t="shared" si="22"/>
        <v/>
      </c>
      <c r="F231" s="327" t="str">
        <f t="shared" si="23"/>
        <v/>
      </c>
      <c r="G231" s="328"/>
      <c r="H231" s="327">
        <f t="shared" si="18"/>
        <v>0</v>
      </c>
    </row>
    <row r="232" spans="2:8">
      <c r="B232" s="326" t="str">
        <f t="shared" si="19"/>
        <v/>
      </c>
      <c r="C232" s="325" t="str">
        <f t="shared" si="20"/>
        <v/>
      </c>
      <c r="D232" s="329" t="str">
        <f t="shared" si="21"/>
        <v/>
      </c>
      <c r="E232" s="327" t="str">
        <f t="shared" si="22"/>
        <v/>
      </c>
      <c r="F232" s="327" t="str">
        <f t="shared" si="23"/>
        <v/>
      </c>
      <c r="G232" s="328"/>
      <c r="H232" s="327">
        <f t="shared" si="18"/>
        <v>0</v>
      </c>
    </row>
    <row r="233" spans="2:8">
      <c r="B233" s="326" t="str">
        <f t="shared" si="19"/>
        <v/>
      </c>
      <c r="C233" s="325" t="str">
        <f t="shared" si="20"/>
        <v/>
      </c>
      <c r="D233" s="329" t="str">
        <f t="shared" si="21"/>
        <v/>
      </c>
      <c r="E233" s="327" t="str">
        <f t="shared" si="22"/>
        <v/>
      </c>
      <c r="F233" s="327" t="str">
        <f t="shared" si="23"/>
        <v/>
      </c>
      <c r="G233" s="328"/>
      <c r="H233" s="327">
        <f t="shared" si="18"/>
        <v>0</v>
      </c>
    </row>
    <row r="234" spans="2:8">
      <c r="B234" s="326" t="str">
        <f t="shared" si="19"/>
        <v/>
      </c>
      <c r="C234" s="325" t="str">
        <f t="shared" si="20"/>
        <v/>
      </c>
      <c r="D234" s="329" t="str">
        <f t="shared" si="21"/>
        <v/>
      </c>
      <c r="E234" s="327" t="str">
        <f t="shared" si="22"/>
        <v/>
      </c>
      <c r="F234" s="327" t="str">
        <f t="shared" si="23"/>
        <v/>
      </c>
      <c r="G234" s="328"/>
      <c r="H234" s="327">
        <f t="shared" si="18"/>
        <v>0</v>
      </c>
    </row>
    <row r="235" spans="2:8">
      <c r="B235" s="326" t="str">
        <f t="shared" si="19"/>
        <v/>
      </c>
      <c r="C235" s="325" t="str">
        <f t="shared" si="20"/>
        <v/>
      </c>
      <c r="D235" s="329" t="str">
        <f t="shared" si="21"/>
        <v/>
      </c>
      <c r="E235" s="327" t="str">
        <f t="shared" si="22"/>
        <v/>
      </c>
      <c r="F235" s="327" t="str">
        <f t="shared" si="23"/>
        <v/>
      </c>
      <c r="G235" s="328"/>
      <c r="H235" s="327">
        <f t="shared" si="18"/>
        <v>0</v>
      </c>
    </row>
    <row r="236" spans="2:8">
      <c r="B236" s="326" t="str">
        <f t="shared" si="19"/>
        <v/>
      </c>
      <c r="C236" s="325" t="str">
        <f t="shared" si="20"/>
        <v/>
      </c>
      <c r="D236" s="329" t="str">
        <f t="shared" si="21"/>
        <v/>
      </c>
      <c r="E236" s="327" t="str">
        <f t="shared" si="22"/>
        <v/>
      </c>
      <c r="F236" s="327" t="str">
        <f t="shared" si="23"/>
        <v/>
      </c>
      <c r="G236" s="328"/>
      <c r="H236" s="327">
        <f t="shared" si="18"/>
        <v>0</v>
      </c>
    </row>
    <row r="237" spans="2:8">
      <c r="B237" s="326" t="str">
        <f t="shared" si="19"/>
        <v/>
      </c>
      <c r="C237" s="325" t="str">
        <f t="shared" si="20"/>
        <v/>
      </c>
      <c r="D237" s="329" t="str">
        <f t="shared" si="21"/>
        <v/>
      </c>
      <c r="E237" s="327" t="str">
        <f t="shared" si="22"/>
        <v/>
      </c>
      <c r="F237" s="327" t="str">
        <f t="shared" si="23"/>
        <v/>
      </c>
      <c r="G237" s="328"/>
      <c r="H237" s="327">
        <f t="shared" si="18"/>
        <v>0</v>
      </c>
    </row>
    <row r="238" spans="2:8">
      <c r="B238" s="326" t="str">
        <f t="shared" si="19"/>
        <v/>
      </c>
      <c r="C238" s="325" t="str">
        <f t="shared" si="20"/>
        <v/>
      </c>
      <c r="D238" s="329" t="str">
        <f t="shared" si="21"/>
        <v/>
      </c>
      <c r="E238" s="327" t="str">
        <f t="shared" si="22"/>
        <v/>
      </c>
      <c r="F238" s="327" t="str">
        <f t="shared" si="23"/>
        <v/>
      </c>
      <c r="G238" s="328"/>
      <c r="H238" s="327">
        <f t="shared" si="18"/>
        <v>0</v>
      </c>
    </row>
    <row r="239" spans="2:8">
      <c r="B239" s="326" t="str">
        <f t="shared" si="19"/>
        <v/>
      </c>
      <c r="C239" s="325" t="str">
        <f t="shared" si="20"/>
        <v/>
      </c>
      <c r="D239" s="329" t="str">
        <f t="shared" si="21"/>
        <v/>
      </c>
      <c r="E239" s="327" t="str">
        <f t="shared" si="22"/>
        <v/>
      </c>
      <c r="F239" s="327" t="str">
        <f t="shared" si="23"/>
        <v/>
      </c>
      <c r="G239" s="328"/>
      <c r="H239" s="327">
        <f t="shared" si="18"/>
        <v>0</v>
      </c>
    </row>
    <row r="240" spans="2:8">
      <c r="B240" s="326" t="str">
        <f t="shared" si="19"/>
        <v/>
      </c>
      <c r="C240" s="325" t="str">
        <f t="shared" si="20"/>
        <v/>
      </c>
      <c r="D240" s="329" t="str">
        <f t="shared" si="21"/>
        <v/>
      </c>
      <c r="E240" s="327" t="str">
        <f t="shared" si="22"/>
        <v/>
      </c>
      <c r="F240" s="327" t="str">
        <f t="shared" si="23"/>
        <v/>
      </c>
      <c r="G240" s="328"/>
      <c r="H240" s="327">
        <f t="shared" si="18"/>
        <v>0</v>
      </c>
    </row>
    <row r="241" spans="2:8">
      <c r="B241" s="326" t="str">
        <f t="shared" si="19"/>
        <v/>
      </c>
      <c r="C241" s="325" t="str">
        <f t="shared" si="20"/>
        <v/>
      </c>
      <c r="D241" s="329" t="str">
        <f t="shared" si="21"/>
        <v/>
      </c>
      <c r="E241" s="327" t="str">
        <f t="shared" si="22"/>
        <v/>
      </c>
      <c r="F241" s="327" t="str">
        <f t="shared" si="23"/>
        <v/>
      </c>
      <c r="G241" s="328"/>
      <c r="H241" s="327">
        <f t="shared" si="18"/>
        <v>0</v>
      </c>
    </row>
    <row r="242" spans="2:8">
      <c r="B242" s="326" t="str">
        <f t="shared" si="19"/>
        <v/>
      </c>
      <c r="C242" s="325" t="str">
        <f t="shared" si="20"/>
        <v/>
      </c>
      <c r="D242" s="329" t="str">
        <f t="shared" si="21"/>
        <v/>
      </c>
      <c r="E242" s="327" t="str">
        <f t="shared" si="22"/>
        <v/>
      </c>
      <c r="F242" s="327" t="str">
        <f t="shared" si="23"/>
        <v/>
      </c>
      <c r="G242" s="328"/>
      <c r="H242" s="327">
        <f t="shared" si="18"/>
        <v>0</v>
      </c>
    </row>
    <row r="243" spans="2:8">
      <c r="B243" s="326" t="str">
        <f t="shared" si="19"/>
        <v/>
      </c>
      <c r="C243" s="325" t="str">
        <f t="shared" si="20"/>
        <v/>
      </c>
      <c r="D243" s="329" t="str">
        <f t="shared" si="21"/>
        <v/>
      </c>
      <c r="E243" s="327" t="str">
        <f t="shared" si="22"/>
        <v/>
      </c>
      <c r="F243" s="327" t="str">
        <f t="shared" si="23"/>
        <v/>
      </c>
      <c r="G243" s="328"/>
      <c r="H243" s="327">
        <f t="shared" si="18"/>
        <v>0</v>
      </c>
    </row>
    <row r="244" spans="2:8">
      <c r="B244" s="326" t="str">
        <f t="shared" si="19"/>
        <v/>
      </c>
      <c r="C244" s="325" t="str">
        <f t="shared" si="20"/>
        <v/>
      </c>
      <c r="D244" s="329" t="str">
        <f t="shared" si="21"/>
        <v/>
      </c>
      <c r="E244" s="327" t="str">
        <f t="shared" si="22"/>
        <v/>
      </c>
      <c r="F244" s="327" t="str">
        <f t="shared" si="23"/>
        <v/>
      </c>
      <c r="G244" s="328"/>
      <c r="H244" s="327">
        <f t="shared" si="18"/>
        <v>0</v>
      </c>
    </row>
    <row r="245" spans="2:8">
      <c r="B245" s="326" t="str">
        <f t="shared" si="19"/>
        <v/>
      </c>
      <c r="C245" s="325" t="str">
        <f t="shared" si="20"/>
        <v/>
      </c>
      <c r="D245" s="329" t="str">
        <f t="shared" si="21"/>
        <v/>
      </c>
      <c r="E245" s="327" t="str">
        <f t="shared" si="22"/>
        <v/>
      </c>
      <c r="F245" s="327" t="str">
        <f t="shared" si="23"/>
        <v/>
      </c>
      <c r="G245" s="328"/>
      <c r="H245" s="327">
        <f t="shared" si="18"/>
        <v>0</v>
      </c>
    </row>
    <row r="246" spans="2:8">
      <c r="B246" s="326" t="str">
        <f t="shared" si="19"/>
        <v/>
      </c>
      <c r="C246" s="325" t="str">
        <f t="shared" si="20"/>
        <v/>
      </c>
      <c r="D246" s="329" t="str">
        <f t="shared" si="21"/>
        <v/>
      </c>
      <c r="E246" s="327" t="str">
        <f t="shared" si="22"/>
        <v/>
      </c>
      <c r="F246" s="327" t="str">
        <f t="shared" si="23"/>
        <v/>
      </c>
      <c r="G246" s="328"/>
      <c r="H246" s="327">
        <f t="shared" si="18"/>
        <v>0</v>
      </c>
    </row>
    <row r="247" spans="2:8">
      <c r="B247" s="326" t="str">
        <f t="shared" si="19"/>
        <v/>
      </c>
      <c r="C247" s="325" t="str">
        <f t="shared" si="20"/>
        <v/>
      </c>
      <c r="D247" s="329" t="str">
        <f t="shared" si="21"/>
        <v/>
      </c>
      <c r="E247" s="327" t="str">
        <f t="shared" si="22"/>
        <v/>
      </c>
      <c r="F247" s="327" t="str">
        <f t="shared" si="23"/>
        <v/>
      </c>
      <c r="G247" s="328"/>
      <c r="H247" s="327">
        <f t="shared" si="18"/>
        <v>0</v>
      </c>
    </row>
    <row r="248" spans="2:8">
      <c r="B248" s="326" t="str">
        <f t="shared" si="19"/>
        <v/>
      </c>
      <c r="C248" s="325" t="str">
        <f t="shared" si="20"/>
        <v/>
      </c>
      <c r="D248" s="329" t="str">
        <f t="shared" si="21"/>
        <v/>
      </c>
      <c r="E248" s="327" t="str">
        <f t="shared" si="22"/>
        <v/>
      </c>
      <c r="F248" s="327" t="str">
        <f t="shared" si="23"/>
        <v/>
      </c>
      <c r="G248" s="328"/>
      <c r="H248" s="327">
        <f t="shared" si="18"/>
        <v>0</v>
      </c>
    </row>
    <row r="249" spans="2:8">
      <c r="B249" s="326" t="str">
        <f t="shared" si="19"/>
        <v/>
      </c>
      <c r="C249" s="325" t="str">
        <f t="shared" si="20"/>
        <v/>
      </c>
      <c r="D249" s="329" t="str">
        <f t="shared" si="21"/>
        <v/>
      </c>
      <c r="E249" s="327" t="str">
        <f t="shared" si="22"/>
        <v/>
      </c>
      <c r="F249" s="327" t="str">
        <f t="shared" si="23"/>
        <v/>
      </c>
      <c r="G249" s="328"/>
      <c r="H249" s="327">
        <f t="shared" si="18"/>
        <v>0</v>
      </c>
    </row>
    <row r="250" spans="2:8">
      <c r="B250" s="326" t="str">
        <f t="shared" si="19"/>
        <v/>
      </c>
      <c r="C250" s="325" t="str">
        <f t="shared" si="20"/>
        <v/>
      </c>
      <c r="D250" s="329" t="str">
        <f t="shared" si="21"/>
        <v/>
      </c>
      <c r="E250" s="327" t="str">
        <f t="shared" si="22"/>
        <v/>
      </c>
      <c r="F250" s="327" t="str">
        <f t="shared" si="23"/>
        <v/>
      </c>
      <c r="G250" s="328"/>
      <c r="H250" s="327">
        <f t="shared" si="18"/>
        <v>0</v>
      </c>
    </row>
    <row r="251" spans="2:8">
      <c r="B251" s="326" t="str">
        <f t="shared" si="19"/>
        <v/>
      </c>
      <c r="C251" s="325" t="str">
        <f t="shared" si="20"/>
        <v/>
      </c>
      <c r="D251" s="329" t="str">
        <f t="shared" si="21"/>
        <v/>
      </c>
      <c r="E251" s="327" t="str">
        <f t="shared" si="22"/>
        <v/>
      </c>
      <c r="F251" s="327" t="str">
        <f t="shared" si="23"/>
        <v/>
      </c>
      <c r="G251" s="328"/>
      <c r="H251" s="327">
        <f t="shared" si="18"/>
        <v>0</v>
      </c>
    </row>
    <row r="252" spans="2:8">
      <c r="B252" s="326" t="str">
        <f t="shared" si="19"/>
        <v/>
      </c>
      <c r="C252" s="325" t="str">
        <f t="shared" si="20"/>
        <v/>
      </c>
      <c r="D252" s="329" t="str">
        <f t="shared" si="21"/>
        <v/>
      </c>
      <c r="E252" s="327" t="str">
        <f t="shared" si="22"/>
        <v/>
      </c>
      <c r="F252" s="327" t="str">
        <f t="shared" si="23"/>
        <v/>
      </c>
      <c r="G252" s="328"/>
      <c r="H252" s="327">
        <f t="shared" si="18"/>
        <v>0</v>
      </c>
    </row>
    <row r="253" spans="2:8">
      <c r="B253" s="326" t="str">
        <f t="shared" si="19"/>
        <v/>
      </c>
      <c r="C253" s="325" t="str">
        <f t="shared" si="20"/>
        <v/>
      </c>
      <c r="D253" s="329" t="str">
        <f t="shared" si="21"/>
        <v/>
      </c>
      <c r="E253" s="327" t="str">
        <f t="shared" si="22"/>
        <v/>
      </c>
      <c r="F253" s="327" t="str">
        <f t="shared" si="23"/>
        <v/>
      </c>
      <c r="G253" s="328"/>
      <c r="H253" s="327">
        <f t="shared" si="18"/>
        <v>0</v>
      </c>
    </row>
    <row r="254" spans="2:8">
      <c r="B254" s="326" t="str">
        <f t="shared" si="19"/>
        <v/>
      </c>
      <c r="C254" s="325" t="str">
        <f t="shared" si="20"/>
        <v/>
      </c>
      <c r="D254" s="329" t="str">
        <f t="shared" si="21"/>
        <v/>
      </c>
      <c r="E254" s="327" t="str">
        <f t="shared" si="22"/>
        <v/>
      </c>
      <c r="F254" s="327" t="str">
        <f t="shared" si="23"/>
        <v/>
      </c>
      <c r="G254" s="328"/>
      <c r="H254" s="327">
        <f t="shared" si="18"/>
        <v>0</v>
      </c>
    </row>
    <row r="255" spans="2:8">
      <c r="B255" s="326" t="str">
        <f t="shared" si="19"/>
        <v/>
      </c>
      <c r="C255" s="325" t="str">
        <f t="shared" si="20"/>
        <v/>
      </c>
      <c r="D255" s="329" t="str">
        <f t="shared" si="21"/>
        <v/>
      </c>
      <c r="E255" s="327" t="str">
        <f t="shared" si="22"/>
        <v/>
      </c>
      <c r="F255" s="327" t="str">
        <f t="shared" si="23"/>
        <v/>
      </c>
      <c r="G255" s="328"/>
      <c r="H255" s="327">
        <f t="shared" si="18"/>
        <v>0</v>
      </c>
    </row>
    <row r="256" spans="2:8">
      <c r="B256" s="326" t="str">
        <f t="shared" si="19"/>
        <v/>
      </c>
      <c r="C256" s="325" t="str">
        <f t="shared" si="20"/>
        <v/>
      </c>
      <c r="D256" s="329" t="str">
        <f t="shared" si="21"/>
        <v/>
      </c>
      <c r="E256" s="327" t="str">
        <f t="shared" si="22"/>
        <v/>
      </c>
      <c r="F256" s="327" t="str">
        <f t="shared" si="23"/>
        <v/>
      </c>
      <c r="G256" s="328"/>
      <c r="H256" s="327">
        <f t="shared" si="18"/>
        <v>0</v>
      </c>
    </row>
    <row r="257" spans="2:8">
      <c r="B257" s="326" t="str">
        <f t="shared" si="19"/>
        <v/>
      </c>
      <c r="C257" s="325" t="str">
        <f t="shared" si="20"/>
        <v/>
      </c>
      <c r="D257" s="329" t="str">
        <f t="shared" si="21"/>
        <v/>
      </c>
      <c r="E257" s="327" t="str">
        <f t="shared" si="22"/>
        <v/>
      </c>
      <c r="F257" s="327" t="str">
        <f t="shared" si="23"/>
        <v/>
      </c>
      <c r="G257" s="328"/>
      <c r="H257" s="327">
        <f t="shared" si="18"/>
        <v>0</v>
      </c>
    </row>
    <row r="258" spans="2:8">
      <c r="B258" s="326" t="str">
        <f t="shared" si="19"/>
        <v/>
      </c>
      <c r="C258" s="325" t="str">
        <f t="shared" si="20"/>
        <v/>
      </c>
      <c r="D258" s="329" t="str">
        <f t="shared" si="21"/>
        <v/>
      </c>
      <c r="E258" s="327" t="str">
        <f t="shared" si="22"/>
        <v/>
      </c>
      <c r="F258" s="327" t="str">
        <f t="shared" si="23"/>
        <v/>
      </c>
      <c r="G258" s="328"/>
      <c r="H258" s="327">
        <f t="shared" si="18"/>
        <v>0</v>
      </c>
    </row>
    <row r="259" spans="2:8">
      <c r="B259" s="326" t="str">
        <f t="shared" si="19"/>
        <v/>
      </c>
      <c r="C259" s="325" t="str">
        <f t="shared" si="20"/>
        <v/>
      </c>
      <c r="D259" s="329" t="str">
        <f t="shared" si="21"/>
        <v/>
      </c>
      <c r="E259" s="327" t="str">
        <f t="shared" si="22"/>
        <v/>
      </c>
      <c r="F259" s="327" t="str">
        <f t="shared" si="23"/>
        <v/>
      </c>
      <c r="G259" s="328"/>
      <c r="H259" s="327">
        <f t="shared" si="18"/>
        <v>0</v>
      </c>
    </row>
    <row r="260" spans="2:8">
      <c r="B260" s="326" t="str">
        <f t="shared" si="19"/>
        <v/>
      </c>
      <c r="C260" s="325" t="str">
        <f t="shared" si="20"/>
        <v/>
      </c>
      <c r="D260" s="329" t="str">
        <f t="shared" si="21"/>
        <v/>
      </c>
      <c r="E260" s="327" t="str">
        <f t="shared" si="22"/>
        <v/>
      </c>
      <c r="F260" s="327" t="str">
        <f t="shared" si="23"/>
        <v/>
      </c>
      <c r="G260" s="328"/>
      <c r="H260" s="327">
        <f t="shared" si="18"/>
        <v>0</v>
      </c>
    </row>
    <row r="261" spans="2:8">
      <c r="B261" s="326" t="str">
        <f t="shared" si="19"/>
        <v/>
      </c>
      <c r="C261" s="325" t="str">
        <f t="shared" si="20"/>
        <v/>
      </c>
      <c r="D261" s="329" t="str">
        <f t="shared" si="21"/>
        <v/>
      </c>
      <c r="E261" s="327" t="str">
        <f t="shared" si="22"/>
        <v/>
      </c>
      <c r="F261" s="327" t="str">
        <f t="shared" si="23"/>
        <v/>
      </c>
      <c r="G261" s="328"/>
      <c r="H261" s="327">
        <f t="shared" si="18"/>
        <v>0</v>
      </c>
    </row>
    <row r="262" spans="2:8">
      <c r="B262" s="326" t="str">
        <f t="shared" si="19"/>
        <v/>
      </c>
      <c r="C262" s="325" t="str">
        <f t="shared" si="20"/>
        <v/>
      </c>
      <c r="D262" s="329" t="str">
        <f t="shared" si="21"/>
        <v/>
      </c>
      <c r="E262" s="327" t="str">
        <f t="shared" si="22"/>
        <v/>
      </c>
      <c r="F262" s="327" t="str">
        <f t="shared" si="23"/>
        <v/>
      </c>
      <c r="G262" s="328"/>
      <c r="H262" s="327">
        <f t="shared" si="18"/>
        <v>0</v>
      </c>
    </row>
    <row r="263" spans="2:8">
      <c r="B263" s="326" t="str">
        <f t="shared" si="19"/>
        <v/>
      </c>
      <c r="C263" s="325" t="str">
        <f t="shared" si="20"/>
        <v/>
      </c>
      <c r="D263" s="329" t="str">
        <f t="shared" si="21"/>
        <v/>
      </c>
      <c r="E263" s="327" t="str">
        <f t="shared" si="22"/>
        <v/>
      </c>
      <c r="F263" s="327" t="str">
        <f t="shared" si="23"/>
        <v/>
      </c>
      <c r="G263" s="328"/>
      <c r="H263" s="327">
        <f t="shared" si="18"/>
        <v>0</v>
      </c>
    </row>
    <row r="264" spans="2:8">
      <c r="B264" s="326" t="str">
        <f t="shared" si="19"/>
        <v/>
      </c>
      <c r="C264" s="325" t="str">
        <f t="shared" si="20"/>
        <v/>
      </c>
      <c r="D264" s="329" t="str">
        <f t="shared" si="21"/>
        <v/>
      </c>
      <c r="E264" s="327" t="str">
        <f t="shared" si="22"/>
        <v/>
      </c>
      <c r="F264" s="327" t="str">
        <f t="shared" si="23"/>
        <v/>
      </c>
      <c r="G264" s="328"/>
      <c r="H264" s="327">
        <f t="shared" si="18"/>
        <v>0</v>
      </c>
    </row>
    <row r="265" spans="2:8">
      <c r="B265" s="326" t="str">
        <f t="shared" si="19"/>
        <v/>
      </c>
      <c r="C265" s="325" t="str">
        <f t="shared" si="20"/>
        <v/>
      </c>
      <c r="D265" s="329" t="str">
        <f t="shared" si="21"/>
        <v/>
      </c>
      <c r="E265" s="327" t="str">
        <f t="shared" si="22"/>
        <v/>
      </c>
      <c r="F265" s="327" t="str">
        <f t="shared" si="23"/>
        <v/>
      </c>
      <c r="G265" s="328"/>
      <c r="H265" s="327">
        <f t="shared" si="18"/>
        <v>0</v>
      </c>
    </row>
    <row r="266" spans="2:8">
      <c r="B266" s="326" t="str">
        <f t="shared" si="19"/>
        <v/>
      </c>
      <c r="C266" s="325" t="str">
        <f t="shared" si="20"/>
        <v/>
      </c>
      <c r="D266" s="329" t="str">
        <f t="shared" si="21"/>
        <v/>
      </c>
      <c r="E266" s="327" t="str">
        <f t="shared" si="22"/>
        <v/>
      </c>
      <c r="F266" s="327" t="str">
        <f t="shared" si="23"/>
        <v/>
      </c>
      <c r="G266" s="328"/>
      <c r="H266" s="327">
        <f t="shared" si="18"/>
        <v>0</v>
      </c>
    </row>
    <row r="267" spans="2:8">
      <c r="B267" s="326" t="str">
        <f t="shared" si="19"/>
        <v/>
      </c>
      <c r="C267" s="325" t="str">
        <f t="shared" si="20"/>
        <v/>
      </c>
      <c r="D267" s="329" t="str">
        <f t="shared" si="21"/>
        <v/>
      </c>
      <c r="E267" s="327" t="str">
        <f t="shared" si="22"/>
        <v/>
      </c>
      <c r="F267" s="327" t="str">
        <f t="shared" si="23"/>
        <v/>
      </c>
      <c r="G267" s="328"/>
      <c r="H267" s="327">
        <f t="shared" si="18"/>
        <v>0</v>
      </c>
    </row>
    <row r="268" spans="2:8">
      <c r="B268" s="326" t="str">
        <f t="shared" si="19"/>
        <v/>
      </c>
      <c r="C268" s="325" t="str">
        <f t="shared" si="20"/>
        <v/>
      </c>
      <c r="D268" s="329" t="str">
        <f t="shared" si="21"/>
        <v/>
      </c>
      <c r="E268" s="327" t="str">
        <f t="shared" si="22"/>
        <v/>
      </c>
      <c r="F268" s="327" t="str">
        <f t="shared" si="23"/>
        <v/>
      </c>
      <c r="G268" s="328"/>
      <c r="H268" s="327">
        <f t="shared" si="18"/>
        <v>0</v>
      </c>
    </row>
    <row r="269" spans="2:8">
      <c r="B269" s="326" t="str">
        <f t="shared" si="19"/>
        <v/>
      </c>
      <c r="C269" s="325" t="str">
        <f t="shared" si="20"/>
        <v/>
      </c>
      <c r="D269" s="329" t="str">
        <f t="shared" si="21"/>
        <v/>
      </c>
      <c r="E269" s="327" t="str">
        <f t="shared" si="22"/>
        <v/>
      </c>
      <c r="F269" s="327" t="str">
        <f t="shared" si="23"/>
        <v/>
      </c>
      <c r="G269" s="328"/>
      <c r="H269" s="327">
        <f t="shared" si="18"/>
        <v>0</v>
      </c>
    </row>
    <row r="270" spans="2:8">
      <c r="B270" s="326" t="str">
        <f t="shared" si="19"/>
        <v/>
      </c>
      <c r="C270" s="325" t="str">
        <f t="shared" si="20"/>
        <v/>
      </c>
      <c r="D270" s="329" t="str">
        <f t="shared" si="21"/>
        <v/>
      </c>
      <c r="E270" s="327" t="str">
        <f t="shared" si="22"/>
        <v/>
      </c>
      <c r="F270" s="327" t="str">
        <f t="shared" si="23"/>
        <v/>
      </c>
      <c r="G270" s="328"/>
      <c r="H270" s="327">
        <f t="shared" si="18"/>
        <v>0</v>
      </c>
    </row>
    <row r="271" spans="2:8">
      <c r="B271" s="326" t="str">
        <f t="shared" si="19"/>
        <v/>
      </c>
      <c r="C271" s="325" t="str">
        <f t="shared" si="20"/>
        <v/>
      </c>
      <c r="D271" s="329" t="str">
        <f t="shared" si="21"/>
        <v/>
      </c>
      <c r="E271" s="327" t="str">
        <f t="shared" si="22"/>
        <v/>
      </c>
      <c r="F271" s="327" t="str">
        <f t="shared" si="23"/>
        <v/>
      </c>
      <c r="G271" s="328"/>
      <c r="H271" s="327">
        <f t="shared" si="18"/>
        <v>0</v>
      </c>
    </row>
    <row r="272" spans="2:8">
      <c r="B272" s="326" t="str">
        <f t="shared" si="19"/>
        <v/>
      </c>
      <c r="C272" s="325" t="str">
        <f t="shared" si="20"/>
        <v/>
      </c>
      <c r="D272" s="329" t="str">
        <f t="shared" si="21"/>
        <v/>
      </c>
      <c r="E272" s="327" t="str">
        <f t="shared" si="22"/>
        <v/>
      </c>
      <c r="F272" s="327" t="str">
        <f t="shared" si="23"/>
        <v/>
      </c>
      <c r="G272" s="328"/>
      <c r="H272" s="327">
        <f t="shared" si="18"/>
        <v>0</v>
      </c>
    </row>
    <row r="273" spans="2:8">
      <c r="B273" s="326" t="str">
        <f t="shared" si="19"/>
        <v/>
      </c>
      <c r="C273" s="325" t="str">
        <f t="shared" si="20"/>
        <v/>
      </c>
      <c r="D273" s="329" t="str">
        <f t="shared" si="21"/>
        <v/>
      </c>
      <c r="E273" s="327" t="str">
        <f t="shared" si="22"/>
        <v/>
      </c>
      <c r="F273" s="327" t="str">
        <f t="shared" si="23"/>
        <v/>
      </c>
      <c r="G273" s="328"/>
      <c r="H273" s="327">
        <f t="shared" ref="H273:H336" si="24">IF(B273="",0,ROUND(H272-E273-G273,2))</f>
        <v>0</v>
      </c>
    </row>
    <row r="274" spans="2:8">
      <c r="B274" s="326" t="str">
        <f t="shared" ref="B274:B337" si="25">IF(B273&lt;$H$7,IF(H273&gt;0,B273+1,""),"")</f>
        <v/>
      </c>
      <c r="C274" s="325" t="str">
        <f t="shared" ref="C274:C337" si="26">IF(B274="","",IF(B274&lt;=$H$7,IF(payments_per_year=26,DATE(YEAR(start_date),MONTH(start_date),DAY(start_date)+14*B274),IF(payments_per_year=52,DATE(YEAR(start_date),MONTH(start_date),DAY(start_date)+7*B274),DATE(YEAR(start_date),MONTH(start_date)+B274*12/$D$9,DAY(start_date)))),""))</f>
        <v/>
      </c>
      <c r="D274" s="329" t="str">
        <f t="shared" ref="D274:D337" si="27">IF(C274="","",IF($H$6+F274&gt;H273,ROUND(H273+F274,2),$H$6))</f>
        <v/>
      </c>
      <c r="E274" s="327" t="str">
        <f t="shared" ref="E274:E337" si="28">IF(C274="","",D274-F274)</f>
        <v/>
      </c>
      <c r="F274" s="327" t="str">
        <f t="shared" ref="F274:F337" si="29">IF(C274="","",ROUND(H273*$D$7/payments_per_year,2))</f>
        <v/>
      </c>
      <c r="G274" s="328"/>
      <c r="H274" s="327">
        <f t="shared" si="24"/>
        <v>0</v>
      </c>
    </row>
    <row r="275" spans="2:8">
      <c r="B275" s="326" t="str">
        <f t="shared" si="25"/>
        <v/>
      </c>
      <c r="C275" s="325" t="str">
        <f t="shared" si="26"/>
        <v/>
      </c>
      <c r="D275" s="329" t="str">
        <f t="shared" si="27"/>
        <v/>
      </c>
      <c r="E275" s="327" t="str">
        <f t="shared" si="28"/>
        <v/>
      </c>
      <c r="F275" s="327" t="str">
        <f t="shared" si="29"/>
        <v/>
      </c>
      <c r="G275" s="328"/>
      <c r="H275" s="327">
        <f t="shared" si="24"/>
        <v>0</v>
      </c>
    </row>
    <row r="276" spans="2:8">
      <c r="B276" s="326" t="str">
        <f t="shared" si="25"/>
        <v/>
      </c>
      <c r="C276" s="325" t="str">
        <f t="shared" si="26"/>
        <v/>
      </c>
      <c r="D276" s="329" t="str">
        <f t="shared" si="27"/>
        <v/>
      </c>
      <c r="E276" s="327" t="str">
        <f t="shared" si="28"/>
        <v/>
      </c>
      <c r="F276" s="327" t="str">
        <f t="shared" si="29"/>
        <v/>
      </c>
      <c r="G276" s="328"/>
      <c r="H276" s="327">
        <f t="shared" si="24"/>
        <v>0</v>
      </c>
    </row>
    <row r="277" spans="2:8">
      <c r="B277" s="326" t="str">
        <f t="shared" si="25"/>
        <v/>
      </c>
      <c r="C277" s="325" t="str">
        <f t="shared" si="26"/>
        <v/>
      </c>
      <c r="D277" s="329" t="str">
        <f t="shared" si="27"/>
        <v/>
      </c>
      <c r="E277" s="327" t="str">
        <f t="shared" si="28"/>
        <v/>
      </c>
      <c r="F277" s="327" t="str">
        <f t="shared" si="29"/>
        <v/>
      </c>
      <c r="G277" s="328"/>
      <c r="H277" s="327">
        <f t="shared" si="24"/>
        <v>0</v>
      </c>
    </row>
    <row r="278" spans="2:8">
      <c r="B278" s="326" t="str">
        <f t="shared" si="25"/>
        <v/>
      </c>
      <c r="C278" s="325" t="str">
        <f t="shared" si="26"/>
        <v/>
      </c>
      <c r="D278" s="329" t="str">
        <f t="shared" si="27"/>
        <v/>
      </c>
      <c r="E278" s="327" t="str">
        <f t="shared" si="28"/>
        <v/>
      </c>
      <c r="F278" s="327" t="str">
        <f t="shared" si="29"/>
        <v/>
      </c>
      <c r="G278" s="328"/>
      <c r="H278" s="327">
        <f t="shared" si="24"/>
        <v>0</v>
      </c>
    </row>
    <row r="279" spans="2:8">
      <c r="B279" s="326" t="str">
        <f t="shared" si="25"/>
        <v/>
      </c>
      <c r="C279" s="325" t="str">
        <f t="shared" si="26"/>
        <v/>
      </c>
      <c r="D279" s="329" t="str">
        <f t="shared" si="27"/>
        <v/>
      </c>
      <c r="E279" s="327" t="str">
        <f t="shared" si="28"/>
        <v/>
      </c>
      <c r="F279" s="327" t="str">
        <f t="shared" si="29"/>
        <v/>
      </c>
      <c r="G279" s="328"/>
      <c r="H279" s="327">
        <f t="shared" si="24"/>
        <v>0</v>
      </c>
    </row>
    <row r="280" spans="2:8">
      <c r="B280" s="326" t="str">
        <f t="shared" si="25"/>
        <v/>
      </c>
      <c r="C280" s="325" t="str">
        <f t="shared" si="26"/>
        <v/>
      </c>
      <c r="D280" s="329" t="str">
        <f t="shared" si="27"/>
        <v/>
      </c>
      <c r="E280" s="327" t="str">
        <f t="shared" si="28"/>
        <v/>
      </c>
      <c r="F280" s="327" t="str">
        <f t="shared" si="29"/>
        <v/>
      </c>
      <c r="G280" s="328"/>
      <c r="H280" s="327">
        <f t="shared" si="24"/>
        <v>0</v>
      </c>
    </row>
    <row r="281" spans="2:8">
      <c r="B281" s="326" t="str">
        <f t="shared" si="25"/>
        <v/>
      </c>
      <c r="C281" s="325" t="str">
        <f t="shared" si="26"/>
        <v/>
      </c>
      <c r="D281" s="329" t="str">
        <f t="shared" si="27"/>
        <v/>
      </c>
      <c r="E281" s="327" t="str">
        <f t="shared" si="28"/>
        <v/>
      </c>
      <c r="F281" s="327" t="str">
        <f t="shared" si="29"/>
        <v/>
      </c>
      <c r="G281" s="328"/>
      <c r="H281" s="327">
        <f t="shared" si="24"/>
        <v>0</v>
      </c>
    </row>
    <row r="282" spans="2:8">
      <c r="B282" s="326" t="str">
        <f t="shared" si="25"/>
        <v/>
      </c>
      <c r="C282" s="325" t="str">
        <f t="shared" si="26"/>
        <v/>
      </c>
      <c r="D282" s="329" t="str">
        <f t="shared" si="27"/>
        <v/>
      </c>
      <c r="E282" s="327" t="str">
        <f t="shared" si="28"/>
        <v/>
      </c>
      <c r="F282" s="327" t="str">
        <f t="shared" si="29"/>
        <v/>
      </c>
      <c r="G282" s="328"/>
      <c r="H282" s="327">
        <f t="shared" si="24"/>
        <v>0</v>
      </c>
    </row>
    <row r="283" spans="2:8">
      <c r="B283" s="326" t="str">
        <f t="shared" si="25"/>
        <v/>
      </c>
      <c r="C283" s="325" t="str">
        <f t="shared" si="26"/>
        <v/>
      </c>
      <c r="D283" s="329" t="str">
        <f t="shared" si="27"/>
        <v/>
      </c>
      <c r="E283" s="327" t="str">
        <f t="shared" si="28"/>
        <v/>
      </c>
      <c r="F283" s="327" t="str">
        <f t="shared" si="29"/>
        <v/>
      </c>
      <c r="G283" s="328"/>
      <c r="H283" s="327">
        <f t="shared" si="24"/>
        <v>0</v>
      </c>
    </row>
    <row r="284" spans="2:8">
      <c r="B284" s="326" t="str">
        <f t="shared" si="25"/>
        <v/>
      </c>
      <c r="C284" s="325" t="str">
        <f t="shared" si="26"/>
        <v/>
      </c>
      <c r="D284" s="329" t="str">
        <f t="shared" si="27"/>
        <v/>
      </c>
      <c r="E284" s="327" t="str">
        <f t="shared" si="28"/>
        <v/>
      </c>
      <c r="F284" s="327" t="str">
        <f t="shared" si="29"/>
        <v/>
      </c>
      <c r="G284" s="328"/>
      <c r="H284" s="327">
        <f t="shared" si="24"/>
        <v>0</v>
      </c>
    </row>
    <row r="285" spans="2:8">
      <c r="B285" s="326" t="str">
        <f t="shared" si="25"/>
        <v/>
      </c>
      <c r="C285" s="325" t="str">
        <f t="shared" si="26"/>
        <v/>
      </c>
      <c r="D285" s="329" t="str">
        <f t="shared" si="27"/>
        <v/>
      </c>
      <c r="E285" s="327" t="str">
        <f t="shared" si="28"/>
        <v/>
      </c>
      <c r="F285" s="327" t="str">
        <f t="shared" si="29"/>
        <v/>
      </c>
      <c r="G285" s="328"/>
      <c r="H285" s="327">
        <f t="shared" si="24"/>
        <v>0</v>
      </c>
    </row>
    <row r="286" spans="2:8">
      <c r="B286" s="326" t="str">
        <f t="shared" si="25"/>
        <v/>
      </c>
      <c r="C286" s="325" t="str">
        <f t="shared" si="26"/>
        <v/>
      </c>
      <c r="D286" s="329" t="str">
        <f t="shared" si="27"/>
        <v/>
      </c>
      <c r="E286" s="327" t="str">
        <f t="shared" si="28"/>
        <v/>
      </c>
      <c r="F286" s="327" t="str">
        <f t="shared" si="29"/>
        <v/>
      </c>
      <c r="G286" s="328"/>
      <c r="H286" s="327">
        <f t="shared" si="24"/>
        <v>0</v>
      </c>
    </row>
    <row r="287" spans="2:8">
      <c r="B287" s="326" t="str">
        <f t="shared" si="25"/>
        <v/>
      </c>
      <c r="C287" s="325" t="str">
        <f t="shared" si="26"/>
        <v/>
      </c>
      <c r="D287" s="329" t="str">
        <f t="shared" si="27"/>
        <v/>
      </c>
      <c r="E287" s="327" t="str">
        <f t="shared" si="28"/>
        <v/>
      </c>
      <c r="F287" s="327" t="str">
        <f t="shared" si="29"/>
        <v/>
      </c>
      <c r="G287" s="328"/>
      <c r="H287" s="327">
        <f t="shared" si="24"/>
        <v>0</v>
      </c>
    </row>
    <row r="288" spans="2:8">
      <c r="B288" s="326" t="str">
        <f t="shared" si="25"/>
        <v/>
      </c>
      <c r="C288" s="325" t="str">
        <f t="shared" si="26"/>
        <v/>
      </c>
      <c r="D288" s="329" t="str">
        <f t="shared" si="27"/>
        <v/>
      </c>
      <c r="E288" s="327" t="str">
        <f t="shared" si="28"/>
        <v/>
      </c>
      <c r="F288" s="327" t="str">
        <f t="shared" si="29"/>
        <v/>
      </c>
      <c r="G288" s="328"/>
      <c r="H288" s="327">
        <f t="shared" si="24"/>
        <v>0</v>
      </c>
    </row>
    <row r="289" spans="2:8">
      <c r="B289" s="326" t="str">
        <f t="shared" si="25"/>
        <v/>
      </c>
      <c r="C289" s="325" t="str">
        <f t="shared" si="26"/>
        <v/>
      </c>
      <c r="D289" s="329" t="str">
        <f t="shared" si="27"/>
        <v/>
      </c>
      <c r="E289" s="327" t="str">
        <f t="shared" si="28"/>
        <v/>
      </c>
      <c r="F289" s="327" t="str">
        <f t="shared" si="29"/>
        <v/>
      </c>
      <c r="G289" s="328"/>
      <c r="H289" s="327">
        <f t="shared" si="24"/>
        <v>0</v>
      </c>
    </row>
    <row r="290" spans="2:8">
      <c r="B290" s="326" t="str">
        <f t="shared" si="25"/>
        <v/>
      </c>
      <c r="C290" s="325" t="str">
        <f t="shared" si="26"/>
        <v/>
      </c>
      <c r="D290" s="329" t="str">
        <f t="shared" si="27"/>
        <v/>
      </c>
      <c r="E290" s="327" t="str">
        <f t="shared" si="28"/>
        <v/>
      </c>
      <c r="F290" s="327" t="str">
        <f t="shared" si="29"/>
        <v/>
      </c>
      <c r="G290" s="328"/>
      <c r="H290" s="327">
        <f t="shared" si="24"/>
        <v>0</v>
      </c>
    </row>
    <row r="291" spans="2:8">
      <c r="B291" s="326" t="str">
        <f t="shared" si="25"/>
        <v/>
      </c>
      <c r="C291" s="325" t="str">
        <f t="shared" si="26"/>
        <v/>
      </c>
      <c r="D291" s="329" t="str">
        <f t="shared" si="27"/>
        <v/>
      </c>
      <c r="E291" s="327" t="str">
        <f t="shared" si="28"/>
        <v/>
      </c>
      <c r="F291" s="327" t="str">
        <f t="shared" si="29"/>
        <v/>
      </c>
      <c r="G291" s="328"/>
      <c r="H291" s="327">
        <f t="shared" si="24"/>
        <v>0</v>
      </c>
    </row>
    <row r="292" spans="2:8">
      <c r="B292" s="326" t="str">
        <f t="shared" si="25"/>
        <v/>
      </c>
      <c r="C292" s="325" t="str">
        <f t="shared" si="26"/>
        <v/>
      </c>
      <c r="D292" s="329" t="str">
        <f t="shared" si="27"/>
        <v/>
      </c>
      <c r="E292" s="327" t="str">
        <f t="shared" si="28"/>
        <v/>
      </c>
      <c r="F292" s="327" t="str">
        <f t="shared" si="29"/>
        <v/>
      </c>
      <c r="G292" s="328"/>
      <c r="H292" s="327">
        <f t="shared" si="24"/>
        <v>0</v>
      </c>
    </row>
    <row r="293" spans="2:8">
      <c r="B293" s="326" t="str">
        <f t="shared" si="25"/>
        <v/>
      </c>
      <c r="C293" s="325" t="str">
        <f t="shared" si="26"/>
        <v/>
      </c>
      <c r="D293" s="329" t="str">
        <f t="shared" si="27"/>
        <v/>
      </c>
      <c r="E293" s="327" t="str">
        <f t="shared" si="28"/>
        <v/>
      </c>
      <c r="F293" s="327" t="str">
        <f t="shared" si="29"/>
        <v/>
      </c>
      <c r="G293" s="328"/>
      <c r="H293" s="327">
        <f t="shared" si="24"/>
        <v>0</v>
      </c>
    </row>
    <row r="294" spans="2:8">
      <c r="B294" s="326" t="str">
        <f t="shared" si="25"/>
        <v/>
      </c>
      <c r="C294" s="325" t="str">
        <f t="shared" si="26"/>
        <v/>
      </c>
      <c r="D294" s="329" t="str">
        <f t="shared" si="27"/>
        <v/>
      </c>
      <c r="E294" s="327" t="str">
        <f t="shared" si="28"/>
        <v/>
      </c>
      <c r="F294" s="327" t="str">
        <f t="shared" si="29"/>
        <v/>
      </c>
      <c r="G294" s="328"/>
      <c r="H294" s="327">
        <f t="shared" si="24"/>
        <v>0</v>
      </c>
    </row>
    <row r="295" spans="2:8">
      <c r="B295" s="326" t="str">
        <f t="shared" si="25"/>
        <v/>
      </c>
      <c r="C295" s="325" t="str">
        <f t="shared" si="26"/>
        <v/>
      </c>
      <c r="D295" s="329" t="str">
        <f t="shared" si="27"/>
        <v/>
      </c>
      <c r="E295" s="327" t="str">
        <f t="shared" si="28"/>
        <v/>
      </c>
      <c r="F295" s="327" t="str">
        <f t="shared" si="29"/>
        <v/>
      </c>
      <c r="G295" s="328"/>
      <c r="H295" s="327">
        <f t="shared" si="24"/>
        <v>0</v>
      </c>
    </row>
    <row r="296" spans="2:8">
      <c r="B296" s="326" t="str">
        <f t="shared" si="25"/>
        <v/>
      </c>
      <c r="C296" s="325" t="str">
        <f t="shared" si="26"/>
        <v/>
      </c>
      <c r="D296" s="329" t="str">
        <f t="shared" si="27"/>
        <v/>
      </c>
      <c r="E296" s="327" t="str">
        <f t="shared" si="28"/>
        <v/>
      </c>
      <c r="F296" s="327" t="str">
        <f t="shared" si="29"/>
        <v/>
      </c>
      <c r="G296" s="328"/>
      <c r="H296" s="327">
        <f t="shared" si="24"/>
        <v>0</v>
      </c>
    </row>
    <row r="297" spans="2:8">
      <c r="B297" s="326" t="str">
        <f t="shared" si="25"/>
        <v/>
      </c>
      <c r="C297" s="325" t="str">
        <f t="shared" si="26"/>
        <v/>
      </c>
      <c r="D297" s="329" t="str">
        <f t="shared" si="27"/>
        <v/>
      </c>
      <c r="E297" s="327" t="str">
        <f t="shared" si="28"/>
        <v/>
      </c>
      <c r="F297" s="327" t="str">
        <f t="shared" si="29"/>
        <v/>
      </c>
      <c r="G297" s="328"/>
      <c r="H297" s="327">
        <f t="shared" si="24"/>
        <v>0</v>
      </c>
    </row>
    <row r="298" spans="2:8">
      <c r="B298" s="326" t="str">
        <f t="shared" si="25"/>
        <v/>
      </c>
      <c r="C298" s="325" t="str">
        <f t="shared" si="26"/>
        <v/>
      </c>
      <c r="D298" s="329" t="str">
        <f t="shared" si="27"/>
        <v/>
      </c>
      <c r="E298" s="327" t="str">
        <f t="shared" si="28"/>
        <v/>
      </c>
      <c r="F298" s="327" t="str">
        <f t="shared" si="29"/>
        <v/>
      </c>
      <c r="G298" s="328"/>
      <c r="H298" s="327">
        <f t="shared" si="24"/>
        <v>0</v>
      </c>
    </row>
    <row r="299" spans="2:8">
      <c r="B299" s="326" t="str">
        <f t="shared" si="25"/>
        <v/>
      </c>
      <c r="C299" s="325" t="str">
        <f t="shared" si="26"/>
        <v/>
      </c>
      <c r="D299" s="329" t="str">
        <f t="shared" si="27"/>
        <v/>
      </c>
      <c r="E299" s="327" t="str">
        <f t="shared" si="28"/>
        <v/>
      </c>
      <c r="F299" s="327" t="str">
        <f t="shared" si="29"/>
        <v/>
      </c>
      <c r="G299" s="328"/>
      <c r="H299" s="327">
        <f t="shared" si="24"/>
        <v>0</v>
      </c>
    </row>
    <row r="300" spans="2:8">
      <c r="B300" s="326" t="str">
        <f t="shared" si="25"/>
        <v/>
      </c>
      <c r="C300" s="325" t="str">
        <f t="shared" si="26"/>
        <v/>
      </c>
      <c r="D300" s="329" t="str">
        <f t="shared" si="27"/>
        <v/>
      </c>
      <c r="E300" s="327" t="str">
        <f t="shared" si="28"/>
        <v/>
      </c>
      <c r="F300" s="327" t="str">
        <f t="shared" si="29"/>
        <v/>
      </c>
      <c r="G300" s="328"/>
      <c r="H300" s="327">
        <f t="shared" si="24"/>
        <v>0</v>
      </c>
    </row>
    <row r="301" spans="2:8">
      <c r="B301" s="326" t="str">
        <f t="shared" si="25"/>
        <v/>
      </c>
      <c r="C301" s="325" t="str">
        <f t="shared" si="26"/>
        <v/>
      </c>
      <c r="D301" s="329" t="str">
        <f t="shared" si="27"/>
        <v/>
      </c>
      <c r="E301" s="327" t="str">
        <f t="shared" si="28"/>
        <v/>
      </c>
      <c r="F301" s="327" t="str">
        <f t="shared" si="29"/>
        <v/>
      </c>
      <c r="G301" s="328"/>
      <c r="H301" s="327">
        <f t="shared" si="24"/>
        <v>0</v>
      </c>
    </row>
    <row r="302" spans="2:8">
      <c r="B302" s="326" t="str">
        <f t="shared" si="25"/>
        <v/>
      </c>
      <c r="C302" s="325" t="str">
        <f t="shared" si="26"/>
        <v/>
      </c>
      <c r="D302" s="329" t="str">
        <f t="shared" si="27"/>
        <v/>
      </c>
      <c r="E302" s="327" t="str">
        <f t="shared" si="28"/>
        <v/>
      </c>
      <c r="F302" s="327" t="str">
        <f t="shared" si="29"/>
        <v/>
      </c>
      <c r="G302" s="328"/>
      <c r="H302" s="327">
        <f t="shared" si="24"/>
        <v>0</v>
      </c>
    </row>
    <row r="303" spans="2:8">
      <c r="B303" s="326" t="str">
        <f t="shared" si="25"/>
        <v/>
      </c>
      <c r="C303" s="325" t="str">
        <f t="shared" si="26"/>
        <v/>
      </c>
      <c r="D303" s="329" t="str">
        <f t="shared" si="27"/>
        <v/>
      </c>
      <c r="E303" s="327" t="str">
        <f t="shared" si="28"/>
        <v/>
      </c>
      <c r="F303" s="327" t="str">
        <f t="shared" si="29"/>
        <v/>
      </c>
      <c r="G303" s="328"/>
      <c r="H303" s="327">
        <f t="shared" si="24"/>
        <v>0</v>
      </c>
    </row>
    <row r="304" spans="2:8">
      <c r="B304" s="326" t="str">
        <f t="shared" si="25"/>
        <v/>
      </c>
      <c r="C304" s="325" t="str">
        <f t="shared" si="26"/>
        <v/>
      </c>
      <c r="D304" s="329" t="str">
        <f t="shared" si="27"/>
        <v/>
      </c>
      <c r="E304" s="327" t="str">
        <f t="shared" si="28"/>
        <v/>
      </c>
      <c r="F304" s="327" t="str">
        <f t="shared" si="29"/>
        <v/>
      </c>
      <c r="G304" s="328"/>
      <c r="H304" s="327">
        <f t="shared" si="24"/>
        <v>0</v>
      </c>
    </row>
    <row r="305" spans="2:8">
      <c r="B305" s="326" t="str">
        <f t="shared" si="25"/>
        <v/>
      </c>
      <c r="C305" s="325" t="str">
        <f t="shared" si="26"/>
        <v/>
      </c>
      <c r="D305" s="329" t="str">
        <f t="shared" si="27"/>
        <v/>
      </c>
      <c r="E305" s="327" t="str">
        <f t="shared" si="28"/>
        <v/>
      </c>
      <c r="F305" s="327" t="str">
        <f t="shared" si="29"/>
        <v/>
      </c>
      <c r="G305" s="328"/>
      <c r="H305" s="327">
        <f t="shared" si="24"/>
        <v>0</v>
      </c>
    </row>
    <row r="306" spans="2:8">
      <c r="B306" s="326" t="str">
        <f t="shared" si="25"/>
        <v/>
      </c>
      <c r="C306" s="325" t="str">
        <f t="shared" si="26"/>
        <v/>
      </c>
      <c r="D306" s="329" t="str">
        <f t="shared" si="27"/>
        <v/>
      </c>
      <c r="E306" s="327" t="str">
        <f t="shared" si="28"/>
        <v/>
      </c>
      <c r="F306" s="327" t="str">
        <f t="shared" si="29"/>
        <v/>
      </c>
      <c r="G306" s="328"/>
      <c r="H306" s="327">
        <f t="shared" si="24"/>
        <v>0</v>
      </c>
    </row>
    <row r="307" spans="2:8">
      <c r="B307" s="326" t="str">
        <f t="shared" si="25"/>
        <v/>
      </c>
      <c r="C307" s="325" t="str">
        <f t="shared" si="26"/>
        <v/>
      </c>
      <c r="D307" s="329" t="str">
        <f t="shared" si="27"/>
        <v/>
      </c>
      <c r="E307" s="327" t="str">
        <f t="shared" si="28"/>
        <v/>
      </c>
      <c r="F307" s="327" t="str">
        <f t="shared" si="29"/>
        <v/>
      </c>
      <c r="G307" s="328"/>
      <c r="H307" s="327">
        <f t="shared" si="24"/>
        <v>0</v>
      </c>
    </row>
    <row r="308" spans="2:8">
      <c r="B308" s="326" t="str">
        <f t="shared" si="25"/>
        <v/>
      </c>
      <c r="C308" s="325" t="str">
        <f t="shared" si="26"/>
        <v/>
      </c>
      <c r="D308" s="329" t="str">
        <f t="shared" si="27"/>
        <v/>
      </c>
      <c r="E308" s="327" t="str">
        <f t="shared" si="28"/>
        <v/>
      </c>
      <c r="F308" s="327" t="str">
        <f t="shared" si="29"/>
        <v/>
      </c>
      <c r="G308" s="328"/>
      <c r="H308" s="327">
        <f t="shared" si="24"/>
        <v>0</v>
      </c>
    </row>
    <row r="309" spans="2:8">
      <c r="B309" s="326" t="str">
        <f t="shared" si="25"/>
        <v/>
      </c>
      <c r="C309" s="325" t="str">
        <f t="shared" si="26"/>
        <v/>
      </c>
      <c r="D309" s="329" t="str">
        <f t="shared" si="27"/>
        <v/>
      </c>
      <c r="E309" s="327" t="str">
        <f t="shared" si="28"/>
        <v/>
      </c>
      <c r="F309" s="327" t="str">
        <f t="shared" si="29"/>
        <v/>
      </c>
      <c r="G309" s="328"/>
      <c r="H309" s="327">
        <f t="shared" si="24"/>
        <v>0</v>
      </c>
    </row>
    <row r="310" spans="2:8">
      <c r="B310" s="326" t="str">
        <f t="shared" si="25"/>
        <v/>
      </c>
      <c r="C310" s="325" t="str">
        <f t="shared" si="26"/>
        <v/>
      </c>
      <c r="D310" s="329" t="str">
        <f t="shared" si="27"/>
        <v/>
      </c>
      <c r="E310" s="327" t="str">
        <f t="shared" si="28"/>
        <v/>
      </c>
      <c r="F310" s="327" t="str">
        <f t="shared" si="29"/>
        <v/>
      </c>
      <c r="G310" s="328"/>
      <c r="H310" s="327">
        <f t="shared" si="24"/>
        <v>0</v>
      </c>
    </row>
    <row r="311" spans="2:8">
      <c r="B311" s="326" t="str">
        <f t="shared" si="25"/>
        <v/>
      </c>
      <c r="C311" s="325" t="str">
        <f t="shared" si="26"/>
        <v/>
      </c>
      <c r="D311" s="329" t="str">
        <f t="shared" si="27"/>
        <v/>
      </c>
      <c r="E311" s="327" t="str">
        <f t="shared" si="28"/>
        <v/>
      </c>
      <c r="F311" s="327" t="str">
        <f t="shared" si="29"/>
        <v/>
      </c>
      <c r="G311" s="328"/>
      <c r="H311" s="327">
        <f t="shared" si="24"/>
        <v>0</v>
      </c>
    </row>
    <row r="312" spans="2:8">
      <c r="B312" s="326" t="str">
        <f t="shared" si="25"/>
        <v/>
      </c>
      <c r="C312" s="325" t="str">
        <f t="shared" si="26"/>
        <v/>
      </c>
      <c r="D312" s="329" t="str">
        <f t="shared" si="27"/>
        <v/>
      </c>
      <c r="E312" s="327" t="str">
        <f t="shared" si="28"/>
        <v/>
      </c>
      <c r="F312" s="327" t="str">
        <f t="shared" si="29"/>
        <v/>
      </c>
      <c r="G312" s="328"/>
      <c r="H312" s="327">
        <f t="shared" si="24"/>
        <v>0</v>
      </c>
    </row>
    <row r="313" spans="2:8">
      <c r="B313" s="326" t="str">
        <f t="shared" si="25"/>
        <v/>
      </c>
      <c r="C313" s="325" t="str">
        <f t="shared" si="26"/>
        <v/>
      </c>
      <c r="D313" s="329" t="str">
        <f t="shared" si="27"/>
        <v/>
      </c>
      <c r="E313" s="327" t="str">
        <f t="shared" si="28"/>
        <v/>
      </c>
      <c r="F313" s="327" t="str">
        <f t="shared" si="29"/>
        <v/>
      </c>
      <c r="G313" s="328"/>
      <c r="H313" s="327">
        <f t="shared" si="24"/>
        <v>0</v>
      </c>
    </row>
    <row r="314" spans="2:8">
      <c r="B314" s="326" t="str">
        <f t="shared" si="25"/>
        <v/>
      </c>
      <c r="C314" s="325" t="str">
        <f t="shared" si="26"/>
        <v/>
      </c>
      <c r="D314" s="329" t="str">
        <f t="shared" si="27"/>
        <v/>
      </c>
      <c r="E314" s="327" t="str">
        <f t="shared" si="28"/>
        <v/>
      </c>
      <c r="F314" s="327" t="str">
        <f t="shared" si="29"/>
        <v/>
      </c>
      <c r="G314" s="328"/>
      <c r="H314" s="327">
        <f t="shared" si="24"/>
        <v>0</v>
      </c>
    </row>
    <row r="315" spans="2:8">
      <c r="B315" s="326" t="str">
        <f t="shared" si="25"/>
        <v/>
      </c>
      <c r="C315" s="325" t="str">
        <f t="shared" si="26"/>
        <v/>
      </c>
      <c r="D315" s="329" t="str">
        <f t="shared" si="27"/>
        <v/>
      </c>
      <c r="E315" s="327" t="str">
        <f t="shared" si="28"/>
        <v/>
      </c>
      <c r="F315" s="327" t="str">
        <f t="shared" si="29"/>
        <v/>
      </c>
      <c r="G315" s="328"/>
      <c r="H315" s="327">
        <f t="shared" si="24"/>
        <v>0</v>
      </c>
    </row>
    <row r="316" spans="2:8">
      <c r="B316" s="326" t="str">
        <f t="shared" si="25"/>
        <v/>
      </c>
      <c r="C316" s="325" t="str">
        <f t="shared" si="26"/>
        <v/>
      </c>
      <c r="D316" s="329" t="str">
        <f t="shared" si="27"/>
        <v/>
      </c>
      <c r="E316" s="327" t="str">
        <f t="shared" si="28"/>
        <v/>
      </c>
      <c r="F316" s="327" t="str">
        <f t="shared" si="29"/>
        <v/>
      </c>
      <c r="G316" s="328"/>
      <c r="H316" s="327">
        <f t="shared" si="24"/>
        <v>0</v>
      </c>
    </row>
    <row r="317" spans="2:8">
      <c r="B317" s="326" t="str">
        <f t="shared" si="25"/>
        <v/>
      </c>
      <c r="C317" s="325" t="str">
        <f t="shared" si="26"/>
        <v/>
      </c>
      <c r="D317" s="329" t="str">
        <f t="shared" si="27"/>
        <v/>
      </c>
      <c r="E317" s="327" t="str">
        <f t="shared" si="28"/>
        <v/>
      </c>
      <c r="F317" s="327" t="str">
        <f t="shared" si="29"/>
        <v/>
      </c>
      <c r="G317" s="328"/>
      <c r="H317" s="327">
        <f t="shared" si="24"/>
        <v>0</v>
      </c>
    </row>
    <row r="318" spans="2:8">
      <c r="B318" s="326" t="str">
        <f t="shared" si="25"/>
        <v/>
      </c>
      <c r="C318" s="325" t="str">
        <f t="shared" si="26"/>
        <v/>
      </c>
      <c r="D318" s="329" t="str">
        <f t="shared" si="27"/>
        <v/>
      </c>
      <c r="E318" s="327" t="str">
        <f t="shared" si="28"/>
        <v/>
      </c>
      <c r="F318" s="327" t="str">
        <f t="shared" si="29"/>
        <v/>
      </c>
      <c r="G318" s="328"/>
      <c r="H318" s="327">
        <f t="shared" si="24"/>
        <v>0</v>
      </c>
    </row>
    <row r="319" spans="2:8">
      <c r="B319" s="326" t="str">
        <f t="shared" si="25"/>
        <v/>
      </c>
      <c r="C319" s="325" t="str">
        <f t="shared" si="26"/>
        <v/>
      </c>
      <c r="D319" s="329" t="str">
        <f t="shared" si="27"/>
        <v/>
      </c>
      <c r="E319" s="327" t="str">
        <f t="shared" si="28"/>
        <v/>
      </c>
      <c r="F319" s="327" t="str">
        <f t="shared" si="29"/>
        <v/>
      </c>
      <c r="G319" s="328"/>
      <c r="H319" s="327">
        <f t="shared" si="24"/>
        <v>0</v>
      </c>
    </row>
    <row r="320" spans="2:8">
      <c r="B320" s="326" t="str">
        <f t="shared" si="25"/>
        <v/>
      </c>
      <c r="C320" s="325" t="str">
        <f t="shared" si="26"/>
        <v/>
      </c>
      <c r="D320" s="329" t="str">
        <f t="shared" si="27"/>
        <v/>
      </c>
      <c r="E320" s="327" t="str">
        <f t="shared" si="28"/>
        <v/>
      </c>
      <c r="F320" s="327" t="str">
        <f t="shared" si="29"/>
        <v/>
      </c>
      <c r="G320" s="328"/>
      <c r="H320" s="327">
        <f t="shared" si="24"/>
        <v>0</v>
      </c>
    </row>
    <row r="321" spans="2:8">
      <c r="B321" s="326" t="str">
        <f t="shared" si="25"/>
        <v/>
      </c>
      <c r="C321" s="325" t="str">
        <f t="shared" si="26"/>
        <v/>
      </c>
      <c r="D321" s="329" t="str">
        <f t="shared" si="27"/>
        <v/>
      </c>
      <c r="E321" s="327" t="str">
        <f t="shared" si="28"/>
        <v/>
      </c>
      <c r="F321" s="327" t="str">
        <f t="shared" si="29"/>
        <v/>
      </c>
      <c r="G321" s="328"/>
      <c r="H321" s="327">
        <f t="shared" si="24"/>
        <v>0</v>
      </c>
    </row>
    <row r="322" spans="2:8">
      <c r="B322" s="326" t="str">
        <f t="shared" si="25"/>
        <v/>
      </c>
      <c r="C322" s="325" t="str">
        <f t="shared" si="26"/>
        <v/>
      </c>
      <c r="D322" s="329" t="str">
        <f t="shared" si="27"/>
        <v/>
      </c>
      <c r="E322" s="327" t="str">
        <f t="shared" si="28"/>
        <v/>
      </c>
      <c r="F322" s="327" t="str">
        <f t="shared" si="29"/>
        <v/>
      </c>
      <c r="G322" s="328"/>
      <c r="H322" s="327">
        <f t="shared" si="24"/>
        <v>0</v>
      </c>
    </row>
    <row r="323" spans="2:8">
      <c r="B323" s="326" t="str">
        <f t="shared" si="25"/>
        <v/>
      </c>
      <c r="C323" s="325" t="str">
        <f t="shared" si="26"/>
        <v/>
      </c>
      <c r="D323" s="329" t="str">
        <f t="shared" si="27"/>
        <v/>
      </c>
      <c r="E323" s="327" t="str">
        <f t="shared" si="28"/>
        <v/>
      </c>
      <c r="F323" s="327" t="str">
        <f t="shared" si="29"/>
        <v/>
      </c>
      <c r="G323" s="328"/>
      <c r="H323" s="327">
        <f t="shared" si="24"/>
        <v>0</v>
      </c>
    </row>
    <row r="324" spans="2:8">
      <c r="B324" s="326" t="str">
        <f t="shared" si="25"/>
        <v/>
      </c>
      <c r="C324" s="325" t="str">
        <f t="shared" si="26"/>
        <v/>
      </c>
      <c r="D324" s="329" t="str">
        <f t="shared" si="27"/>
        <v/>
      </c>
      <c r="E324" s="327" t="str">
        <f t="shared" si="28"/>
        <v/>
      </c>
      <c r="F324" s="327" t="str">
        <f t="shared" si="29"/>
        <v/>
      </c>
      <c r="G324" s="328"/>
      <c r="H324" s="327">
        <f t="shared" si="24"/>
        <v>0</v>
      </c>
    </row>
    <row r="325" spans="2:8">
      <c r="B325" s="326" t="str">
        <f t="shared" si="25"/>
        <v/>
      </c>
      <c r="C325" s="325" t="str">
        <f t="shared" si="26"/>
        <v/>
      </c>
      <c r="D325" s="329" t="str">
        <f t="shared" si="27"/>
        <v/>
      </c>
      <c r="E325" s="327" t="str">
        <f t="shared" si="28"/>
        <v/>
      </c>
      <c r="F325" s="327" t="str">
        <f t="shared" si="29"/>
        <v/>
      </c>
      <c r="G325" s="328"/>
      <c r="H325" s="327">
        <f t="shared" si="24"/>
        <v>0</v>
      </c>
    </row>
    <row r="326" spans="2:8">
      <c r="B326" s="326" t="str">
        <f t="shared" si="25"/>
        <v/>
      </c>
      <c r="C326" s="325" t="str">
        <f t="shared" si="26"/>
        <v/>
      </c>
      <c r="D326" s="329" t="str">
        <f t="shared" si="27"/>
        <v/>
      </c>
      <c r="E326" s="327" t="str">
        <f t="shared" si="28"/>
        <v/>
      </c>
      <c r="F326" s="327" t="str">
        <f t="shared" si="29"/>
        <v/>
      </c>
      <c r="G326" s="328"/>
      <c r="H326" s="327">
        <f t="shared" si="24"/>
        <v>0</v>
      </c>
    </row>
    <row r="327" spans="2:8">
      <c r="B327" s="326" t="str">
        <f t="shared" si="25"/>
        <v/>
      </c>
      <c r="C327" s="325" t="str">
        <f t="shared" si="26"/>
        <v/>
      </c>
      <c r="D327" s="329" t="str">
        <f t="shared" si="27"/>
        <v/>
      </c>
      <c r="E327" s="327" t="str">
        <f t="shared" si="28"/>
        <v/>
      </c>
      <c r="F327" s="327" t="str">
        <f t="shared" si="29"/>
        <v/>
      </c>
      <c r="G327" s="328"/>
      <c r="H327" s="327">
        <f t="shared" si="24"/>
        <v>0</v>
      </c>
    </row>
    <row r="328" spans="2:8">
      <c r="B328" s="326" t="str">
        <f t="shared" si="25"/>
        <v/>
      </c>
      <c r="C328" s="325" t="str">
        <f t="shared" si="26"/>
        <v/>
      </c>
      <c r="D328" s="329" t="str">
        <f t="shared" si="27"/>
        <v/>
      </c>
      <c r="E328" s="327" t="str">
        <f t="shared" si="28"/>
        <v/>
      </c>
      <c r="F328" s="327" t="str">
        <f t="shared" si="29"/>
        <v/>
      </c>
      <c r="G328" s="328"/>
      <c r="H328" s="327">
        <f t="shared" si="24"/>
        <v>0</v>
      </c>
    </row>
    <row r="329" spans="2:8">
      <c r="B329" s="326" t="str">
        <f t="shared" si="25"/>
        <v/>
      </c>
      <c r="C329" s="325" t="str">
        <f t="shared" si="26"/>
        <v/>
      </c>
      <c r="D329" s="329" t="str">
        <f t="shared" si="27"/>
        <v/>
      </c>
      <c r="E329" s="327" t="str">
        <f t="shared" si="28"/>
        <v/>
      </c>
      <c r="F329" s="327" t="str">
        <f t="shared" si="29"/>
        <v/>
      </c>
      <c r="G329" s="328"/>
      <c r="H329" s="327">
        <f t="shared" si="24"/>
        <v>0</v>
      </c>
    </row>
    <row r="330" spans="2:8">
      <c r="B330" s="326" t="str">
        <f t="shared" si="25"/>
        <v/>
      </c>
      <c r="C330" s="325" t="str">
        <f t="shared" si="26"/>
        <v/>
      </c>
      <c r="D330" s="329" t="str">
        <f t="shared" si="27"/>
        <v/>
      </c>
      <c r="E330" s="327" t="str">
        <f t="shared" si="28"/>
        <v/>
      </c>
      <c r="F330" s="327" t="str">
        <f t="shared" si="29"/>
        <v/>
      </c>
      <c r="G330" s="328"/>
      <c r="H330" s="327">
        <f t="shared" si="24"/>
        <v>0</v>
      </c>
    </row>
    <row r="331" spans="2:8">
      <c r="B331" s="326" t="str">
        <f t="shared" si="25"/>
        <v/>
      </c>
      <c r="C331" s="325" t="str">
        <f t="shared" si="26"/>
        <v/>
      </c>
      <c r="D331" s="329" t="str">
        <f t="shared" si="27"/>
        <v/>
      </c>
      <c r="E331" s="327" t="str">
        <f t="shared" si="28"/>
        <v/>
      </c>
      <c r="F331" s="327" t="str">
        <f t="shared" si="29"/>
        <v/>
      </c>
      <c r="G331" s="328"/>
      <c r="H331" s="327">
        <f t="shared" si="24"/>
        <v>0</v>
      </c>
    </row>
    <row r="332" spans="2:8">
      <c r="B332" s="326" t="str">
        <f t="shared" si="25"/>
        <v/>
      </c>
      <c r="C332" s="325" t="str">
        <f t="shared" si="26"/>
        <v/>
      </c>
      <c r="D332" s="329" t="str">
        <f t="shared" si="27"/>
        <v/>
      </c>
      <c r="E332" s="327" t="str">
        <f t="shared" si="28"/>
        <v/>
      </c>
      <c r="F332" s="327" t="str">
        <f t="shared" si="29"/>
        <v/>
      </c>
      <c r="G332" s="328"/>
      <c r="H332" s="327">
        <f t="shared" si="24"/>
        <v>0</v>
      </c>
    </row>
    <row r="333" spans="2:8">
      <c r="B333" s="326" t="str">
        <f t="shared" si="25"/>
        <v/>
      </c>
      <c r="C333" s="325" t="str">
        <f t="shared" si="26"/>
        <v/>
      </c>
      <c r="D333" s="329" t="str">
        <f t="shared" si="27"/>
        <v/>
      </c>
      <c r="E333" s="327" t="str">
        <f t="shared" si="28"/>
        <v/>
      </c>
      <c r="F333" s="327" t="str">
        <f t="shared" si="29"/>
        <v/>
      </c>
      <c r="G333" s="328"/>
      <c r="H333" s="327">
        <f t="shared" si="24"/>
        <v>0</v>
      </c>
    </row>
    <row r="334" spans="2:8">
      <c r="B334" s="326" t="str">
        <f t="shared" si="25"/>
        <v/>
      </c>
      <c r="C334" s="325" t="str">
        <f t="shared" si="26"/>
        <v/>
      </c>
      <c r="D334" s="329" t="str">
        <f t="shared" si="27"/>
        <v/>
      </c>
      <c r="E334" s="327" t="str">
        <f t="shared" si="28"/>
        <v/>
      </c>
      <c r="F334" s="327" t="str">
        <f t="shared" si="29"/>
        <v/>
      </c>
      <c r="G334" s="328"/>
      <c r="H334" s="327">
        <f t="shared" si="24"/>
        <v>0</v>
      </c>
    </row>
    <row r="335" spans="2:8">
      <c r="B335" s="326" t="str">
        <f t="shared" si="25"/>
        <v/>
      </c>
      <c r="C335" s="325" t="str">
        <f t="shared" si="26"/>
        <v/>
      </c>
      <c r="D335" s="329" t="str">
        <f t="shared" si="27"/>
        <v/>
      </c>
      <c r="E335" s="327" t="str">
        <f t="shared" si="28"/>
        <v/>
      </c>
      <c r="F335" s="327" t="str">
        <f t="shared" si="29"/>
        <v/>
      </c>
      <c r="G335" s="328"/>
      <c r="H335" s="327">
        <f t="shared" si="24"/>
        <v>0</v>
      </c>
    </row>
    <row r="336" spans="2:8">
      <c r="B336" s="326" t="str">
        <f t="shared" si="25"/>
        <v/>
      </c>
      <c r="C336" s="325" t="str">
        <f t="shared" si="26"/>
        <v/>
      </c>
      <c r="D336" s="329" t="str">
        <f t="shared" si="27"/>
        <v/>
      </c>
      <c r="E336" s="327" t="str">
        <f t="shared" si="28"/>
        <v/>
      </c>
      <c r="F336" s="327" t="str">
        <f t="shared" si="29"/>
        <v/>
      </c>
      <c r="G336" s="328"/>
      <c r="H336" s="327">
        <f t="shared" si="24"/>
        <v>0</v>
      </c>
    </row>
    <row r="337" spans="2:8">
      <c r="B337" s="326" t="str">
        <f t="shared" si="25"/>
        <v/>
      </c>
      <c r="C337" s="325" t="str">
        <f t="shared" si="26"/>
        <v/>
      </c>
      <c r="D337" s="329" t="str">
        <f t="shared" si="27"/>
        <v/>
      </c>
      <c r="E337" s="327" t="str">
        <f t="shared" si="28"/>
        <v/>
      </c>
      <c r="F337" s="327" t="str">
        <f t="shared" si="29"/>
        <v/>
      </c>
      <c r="G337" s="328"/>
      <c r="H337" s="327">
        <f t="shared" ref="H337:H400" si="30">IF(B337="",0,ROUND(H336-E337-G337,2))</f>
        <v>0</v>
      </c>
    </row>
    <row r="338" spans="2:8">
      <c r="B338" s="326" t="str">
        <f t="shared" ref="B338:B401" si="31">IF(B337&lt;$H$7,IF(H337&gt;0,B337+1,""),"")</f>
        <v/>
      </c>
      <c r="C338" s="325" t="str">
        <f t="shared" ref="C338:C401" si="32">IF(B338="","",IF(B338&lt;=$H$7,IF(payments_per_year=26,DATE(YEAR(start_date),MONTH(start_date),DAY(start_date)+14*B338),IF(payments_per_year=52,DATE(YEAR(start_date),MONTH(start_date),DAY(start_date)+7*B338),DATE(YEAR(start_date),MONTH(start_date)+B338*12/$D$9,DAY(start_date)))),""))</f>
        <v/>
      </c>
      <c r="D338" s="329" t="str">
        <f t="shared" ref="D338:D401" si="33">IF(C338="","",IF($H$6+F338&gt;H337,ROUND(H337+F338,2),$H$6))</f>
        <v/>
      </c>
      <c r="E338" s="327" t="str">
        <f t="shared" ref="E338:E401" si="34">IF(C338="","",D338-F338)</f>
        <v/>
      </c>
      <c r="F338" s="327" t="str">
        <f t="shared" ref="F338:F401" si="35">IF(C338="","",ROUND(H337*$D$7/payments_per_year,2))</f>
        <v/>
      </c>
      <c r="G338" s="328"/>
      <c r="H338" s="327">
        <f t="shared" si="30"/>
        <v>0</v>
      </c>
    </row>
    <row r="339" spans="2:8">
      <c r="B339" s="326" t="str">
        <f t="shared" si="31"/>
        <v/>
      </c>
      <c r="C339" s="325" t="str">
        <f t="shared" si="32"/>
        <v/>
      </c>
      <c r="D339" s="329" t="str">
        <f t="shared" si="33"/>
        <v/>
      </c>
      <c r="E339" s="327" t="str">
        <f t="shared" si="34"/>
        <v/>
      </c>
      <c r="F339" s="327" t="str">
        <f t="shared" si="35"/>
        <v/>
      </c>
      <c r="G339" s="328"/>
      <c r="H339" s="327">
        <f t="shared" si="30"/>
        <v>0</v>
      </c>
    </row>
    <row r="340" spans="2:8">
      <c r="B340" s="326" t="str">
        <f t="shared" si="31"/>
        <v/>
      </c>
      <c r="C340" s="325" t="str">
        <f t="shared" si="32"/>
        <v/>
      </c>
      <c r="D340" s="329" t="str">
        <f t="shared" si="33"/>
        <v/>
      </c>
      <c r="E340" s="327" t="str">
        <f t="shared" si="34"/>
        <v/>
      </c>
      <c r="F340" s="327" t="str">
        <f t="shared" si="35"/>
        <v/>
      </c>
      <c r="G340" s="328"/>
      <c r="H340" s="327">
        <f t="shared" si="30"/>
        <v>0</v>
      </c>
    </row>
    <row r="341" spans="2:8">
      <c r="B341" s="326" t="str">
        <f t="shared" si="31"/>
        <v/>
      </c>
      <c r="C341" s="325" t="str">
        <f t="shared" si="32"/>
        <v/>
      </c>
      <c r="D341" s="329" t="str">
        <f t="shared" si="33"/>
        <v/>
      </c>
      <c r="E341" s="327" t="str">
        <f t="shared" si="34"/>
        <v/>
      </c>
      <c r="F341" s="327" t="str">
        <f t="shared" si="35"/>
        <v/>
      </c>
      <c r="G341" s="328"/>
      <c r="H341" s="327">
        <f t="shared" si="30"/>
        <v>0</v>
      </c>
    </row>
    <row r="342" spans="2:8">
      <c r="B342" s="326" t="str">
        <f t="shared" si="31"/>
        <v/>
      </c>
      <c r="C342" s="325" t="str">
        <f t="shared" si="32"/>
        <v/>
      </c>
      <c r="D342" s="329" t="str">
        <f t="shared" si="33"/>
        <v/>
      </c>
      <c r="E342" s="327" t="str">
        <f t="shared" si="34"/>
        <v/>
      </c>
      <c r="F342" s="327" t="str">
        <f t="shared" si="35"/>
        <v/>
      </c>
      <c r="G342" s="328"/>
      <c r="H342" s="327">
        <f t="shared" si="30"/>
        <v>0</v>
      </c>
    </row>
    <row r="343" spans="2:8">
      <c r="B343" s="326" t="str">
        <f t="shared" si="31"/>
        <v/>
      </c>
      <c r="C343" s="325" t="str">
        <f t="shared" si="32"/>
        <v/>
      </c>
      <c r="D343" s="329" t="str">
        <f t="shared" si="33"/>
        <v/>
      </c>
      <c r="E343" s="327" t="str">
        <f t="shared" si="34"/>
        <v/>
      </c>
      <c r="F343" s="327" t="str">
        <f t="shared" si="35"/>
        <v/>
      </c>
      <c r="G343" s="328"/>
      <c r="H343" s="327">
        <f t="shared" si="30"/>
        <v>0</v>
      </c>
    </row>
    <row r="344" spans="2:8">
      <c r="B344" s="326" t="str">
        <f t="shared" si="31"/>
        <v/>
      </c>
      <c r="C344" s="325" t="str">
        <f t="shared" si="32"/>
        <v/>
      </c>
      <c r="D344" s="329" t="str">
        <f t="shared" si="33"/>
        <v/>
      </c>
      <c r="E344" s="327" t="str">
        <f t="shared" si="34"/>
        <v/>
      </c>
      <c r="F344" s="327" t="str">
        <f t="shared" si="35"/>
        <v/>
      </c>
      <c r="G344" s="328"/>
      <c r="H344" s="327">
        <f t="shared" si="30"/>
        <v>0</v>
      </c>
    </row>
    <row r="345" spans="2:8">
      <c r="B345" s="326" t="str">
        <f t="shared" si="31"/>
        <v/>
      </c>
      <c r="C345" s="325" t="str">
        <f t="shared" si="32"/>
        <v/>
      </c>
      <c r="D345" s="329" t="str">
        <f t="shared" si="33"/>
        <v/>
      </c>
      <c r="E345" s="327" t="str">
        <f t="shared" si="34"/>
        <v/>
      </c>
      <c r="F345" s="327" t="str">
        <f t="shared" si="35"/>
        <v/>
      </c>
      <c r="G345" s="328"/>
      <c r="H345" s="327">
        <f t="shared" si="30"/>
        <v>0</v>
      </c>
    </row>
    <row r="346" spans="2:8">
      <c r="B346" s="326" t="str">
        <f t="shared" si="31"/>
        <v/>
      </c>
      <c r="C346" s="325" t="str">
        <f t="shared" si="32"/>
        <v/>
      </c>
      <c r="D346" s="329" t="str">
        <f t="shared" si="33"/>
        <v/>
      </c>
      <c r="E346" s="327" t="str">
        <f t="shared" si="34"/>
        <v/>
      </c>
      <c r="F346" s="327" t="str">
        <f t="shared" si="35"/>
        <v/>
      </c>
      <c r="G346" s="328"/>
      <c r="H346" s="327">
        <f t="shared" si="30"/>
        <v>0</v>
      </c>
    </row>
    <row r="347" spans="2:8">
      <c r="B347" s="326" t="str">
        <f t="shared" si="31"/>
        <v/>
      </c>
      <c r="C347" s="325" t="str">
        <f t="shared" si="32"/>
        <v/>
      </c>
      <c r="D347" s="329" t="str">
        <f t="shared" si="33"/>
        <v/>
      </c>
      <c r="E347" s="327" t="str">
        <f t="shared" si="34"/>
        <v/>
      </c>
      <c r="F347" s="327" t="str">
        <f t="shared" si="35"/>
        <v/>
      </c>
      <c r="G347" s="328"/>
      <c r="H347" s="327">
        <f t="shared" si="30"/>
        <v>0</v>
      </c>
    </row>
    <row r="348" spans="2:8">
      <c r="B348" s="326" t="str">
        <f t="shared" si="31"/>
        <v/>
      </c>
      <c r="C348" s="325" t="str">
        <f t="shared" si="32"/>
        <v/>
      </c>
      <c r="D348" s="329" t="str">
        <f t="shared" si="33"/>
        <v/>
      </c>
      <c r="E348" s="327" t="str">
        <f t="shared" si="34"/>
        <v/>
      </c>
      <c r="F348" s="327" t="str">
        <f t="shared" si="35"/>
        <v/>
      </c>
      <c r="G348" s="328"/>
      <c r="H348" s="327">
        <f t="shared" si="30"/>
        <v>0</v>
      </c>
    </row>
    <row r="349" spans="2:8">
      <c r="B349" s="326" t="str">
        <f t="shared" si="31"/>
        <v/>
      </c>
      <c r="C349" s="325" t="str">
        <f t="shared" si="32"/>
        <v/>
      </c>
      <c r="D349" s="329" t="str">
        <f t="shared" si="33"/>
        <v/>
      </c>
      <c r="E349" s="327" t="str">
        <f t="shared" si="34"/>
        <v/>
      </c>
      <c r="F349" s="327" t="str">
        <f t="shared" si="35"/>
        <v/>
      </c>
      <c r="G349" s="328"/>
      <c r="H349" s="327">
        <f t="shared" si="30"/>
        <v>0</v>
      </c>
    </row>
    <row r="350" spans="2:8">
      <c r="B350" s="326" t="str">
        <f t="shared" si="31"/>
        <v/>
      </c>
      <c r="C350" s="325" t="str">
        <f t="shared" si="32"/>
        <v/>
      </c>
      <c r="D350" s="329" t="str">
        <f t="shared" si="33"/>
        <v/>
      </c>
      <c r="E350" s="327" t="str">
        <f t="shared" si="34"/>
        <v/>
      </c>
      <c r="F350" s="327" t="str">
        <f t="shared" si="35"/>
        <v/>
      </c>
      <c r="G350" s="328"/>
      <c r="H350" s="327">
        <f t="shared" si="30"/>
        <v>0</v>
      </c>
    </row>
    <row r="351" spans="2:8">
      <c r="B351" s="326" t="str">
        <f t="shared" si="31"/>
        <v/>
      </c>
      <c r="C351" s="325" t="str">
        <f t="shared" si="32"/>
        <v/>
      </c>
      <c r="D351" s="329" t="str">
        <f t="shared" si="33"/>
        <v/>
      </c>
      <c r="E351" s="327" t="str">
        <f t="shared" si="34"/>
        <v/>
      </c>
      <c r="F351" s="327" t="str">
        <f t="shared" si="35"/>
        <v/>
      </c>
      <c r="G351" s="328"/>
      <c r="H351" s="327">
        <f t="shared" si="30"/>
        <v>0</v>
      </c>
    </row>
    <row r="352" spans="2:8">
      <c r="B352" s="326" t="str">
        <f t="shared" si="31"/>
        <v/>
      </c>
      <c r="C352" s="325" t="str">
        <f t="shared" si="32"/>
        <v/>
      </c>
      <c r="D352" s="329" t="str">
        <f t="shared" si="33"/>
        <v/>
      </c>
      <c r="E352" s="327" t="str">
        <f t="shared" si="34"/>
        <v/>
      </c>
      <c r="F352" s="327" t="str">
        <f t="shared" si="35"/>
        <v/>
      </c>
      <c r="G352" s="328"/>
      <c r="H352" s="327">
        <f t="shared" si="30"/>
        <v>0</v>
      </c>
    </row>
    <row r="353" spans="2:8">
      <c r="B353" s="326" t="str">
        <f t="shared" si="31"/>
        <v/>
      </c>
      <c r="C353" s="325" t="str">
        <f t="shared" si="32"/>
        <v/>
      </c>
      <c r="D353" s="329" t="str">
        <f t="shared" si="33"/>
        <v/>
      </c>
      <c r="E353" s="327" t="str">
        <f t="shared" si="34"/>
        <v/>
      </c>
      <c r="F353" s="327" t="str">
        <f t="shared" si="35"/>
        <v/>
      </c>
      <c r="G353" s="328"/>
      <c r="H353" s="327">
        <f t="shared" si="30"/>
        <v>0</v>
      </c>
    </row>
    <row r="354" spans="2:8">
      <c r="B354" s="326" t="str">
        <f t="shared" si="31"/>
        <v/>
      </c>
      <c r="C354" s="325" t="str">
        <f t="shared" si="32"/>
        <v/>
      </c>
      <c r="D354" s="329" t="str">
        <f t="shared" si="33"/>
        <v/>
      </c>
      <c r="E354" s="327" t="str">
        <f t="shared" si="34"/>
        <v/>
      </c>
      <c r="F354" s="327" t="str">
        <f t="shared" si="35"/>
        <v/>
      </c>
      <c r="G354" s="328"/>
      <c r="H354" s="327">
        <f t="shared" si="30"/>
        <v>0</v>
      </c>
    </row>
    <row r="355" spans="2:8">
      <c r="B355" s="326" t="str">
        <f t="shared" si="31"/>
        <v/>
      </c>
      <c r="C355" s="325" t="str">
        <f t="shared" si="32"/>
        <v/>
      </c>
      <c r="D355" s="329" t="str">
        <f t="shared" si="33"/>
        <v/>
      </c>
      <c r="E355" s="327" t="str">
        <f t="shared" si="34"/>
        <v/>
      </c>
      <c r="F355" s="327" t="str">
        <f t="shared" si="35"/>
        <v/>
      </c>
      <c r="G355" s="328"/>
      <c r="H355" s="327">
        <f t="shared" si="30"/>
        <v>0</v>
      </c>
    </row>
    <row r="356" spans="2:8">
      <c r="B356" s="326" t="str">
        <f t="shared" si="31"/>
        <v/>
      </c>
      <c r="C356" s="325" t="str">
        <f t="shared" si="32"/>
        <v/>
      </c>
      <c r="D356" s="329" t="str">
        <f t="shared" si="33"/>
        <v/>
      </c>
      <c r="E356" s="327" t="str">
        <f t="shared" si="34"/>
        <v/>
      </c>
      <c r="F356" s="327" t="str">
        <f t="shared" si="35"/>
        <v/>
      </c>
      <c r="G356" s="328"/>
      <c r="H356" s="327">
        <f t="shared" si="30"/>
        <v>0</v>
      </c>
    </row>
    <row r="357" spans="2:8">
      <c r="B357" s="326" t="str">
        <f t="shared" si="31"/>
        <v/>
      </c>
      <c r="C357" s="325" t="str">
        <f t="shared" si="32"/>
        <v/>
      </c>
      <c r="D357" s="329" t="str">
        <f t="shared" si="33"/>
        <v/>
      </c>
      <c r="E357" s="327" t="str">
        <f t="shared" si="34"/>
        <v/>
      </c>
      <c r="F357" s="327" t="str">
        <f t="shared" si="35"/>
        <v/>
      </c>
      <c r="G357" s="328"/>
      <c r="H357" s="327">
        <f t="shared" si="30"/>
        <v>0</v>
      </c>
    </row>
    <row r="358" spans="2:8">
      <c r="B358" s="326" t="str">
        <f t="shared" si="31"/>
        <v/>
      </c>
      <c r="C358" s="325" t="str">
        <f t="shared" si="32"/>
        <v/>
      </c>
      <c r="D358" s="329" t="str">
        <f t="shared" si="33"/>
        <v/>
      </c>
      <c r="E358" s="327" t="str">
        <f t="shared" si="34"/>
        <v/>
      </c>
      <c r="F358" s="327" t="str">
        <f t="shared" si="35"/>
        <v/>
      </c>
      <c r="G358" s="328"/>
      <c r="H358" s="327">
        <f t="shared" si="30"/>
        <v>0</v>
      </c>
    </row>
    <row r="359" spans="2:8">
      <c r="B359" s="326" t="str">
        <f t="shared" si="31"/>
        <v/>
      </c>
      <c r="C359" s="325" t="str">
        <f t="shared" si="32"/>
        <v/>
      </c>
      <c r="D359" s="329" t="str">
        <f t="shared" si="33"/>
        <v/>
      </c>
      <c r="E359" s="327" t="str">
        <f t="shared" si="34"/>
        <v/>
      </c>
      <c r="F359" s="327" t="str">
        <f t="shared" si="35"/>
        <v/>
      </c>
      <c r="G359" s="328"/>
      <c r="H359" s="327">
        <f t="shared" si="30"/>
        <v>0</v>
      </c>
    </row>
    <row r="360" spans="2:8">
      <c r="B360" s="326" t="str">
        <f t="shared" si="31"/>
        <v/>
      </c>
      <c r="C360" s="325" t="str">
        <f t="shared" si="32"/>
        <v/>
      </c>
      <c r="D360" s="329" t="str">
        <f t="shared" si="33"/>
        <v/>
      </c>
      <c r="E360" s="327" t="str">
        <f t="shared" si="34"/>
        <v/>
      </c>
      <c r="F360" s="327" t="str">
        <f t="shared" si="35"/>
        <v/>
      </c>
      <c r="G360" s="328"/>
      <c r="H360" s="327">
        <f t="shared" si="30"/>
        <v>0</v>
      </c>
    </row>
    <row r="361" spans="2:8">
      <c r="B361" s="326" t="str">
        <f t="shared" si="31"/>
        <v/>
      </c>
      <c r="C361" s="325" t="str">
        <f t="shared" si="32"/>
        <v/>
      </c>
      <c r="D361" s="329" t="str">
        <f t="shared" si="33"/>
        <v/>
      </c>
      <c r="E361" s="327" t="str">
        <f t="shared" si="34"/>
        <v/>
      </c>
      <c r="F361" s="327" t="str">
        <f t="shared" si="35"/>
        <v/>
      </c>
      <c r="G361" s="328"/>
      <c r="H361" s="327">
        <f t="shared" si="30"/>
        <v>0</v>
      </c>
    </row>
    <row r="362" spans="2:8">
      <c r="B362" s="326" t="str">
        <f t="shared" si="31"/>
        <v/>
      </c>
      <c r="C362" s="325" t="str">
        <f t="shared" si="32"/>
        <v/>
      </c>
      <c r="D362" s="329" t="str">
        <f t="shared" si="33"/>
        <v/>
      </c>
      <c r="E362" s="327" t="str">
        <f t="shared" si="34"/>
        <v/>
      </c>
      <c r="F362" s="327" t="str">
        <f t="shared" si="35"/>
        <v/>
      </c>
      <c r="G362" s="328"/>
      <c r="H362" s="327">
        <f t="shared" si="30"/>
        <v>0</v>
      </c>
    </row>
    <row r="363" spans="2:8">
      <c r="B363" s="326" t="str">
        <f t="shared" si="31"/>
        <v/>
      </c>
      <c r="C363" s="325" t="str">
        <f t="shared" si="32"/>
        <v/>
      </c>
      <c r="D363" s="329" t="str">
        <f t="shared" si="33"/>
        <v/>
      </c>
      <c r="E363" s="327" t="str">
        <f t="shared" si="34"/>
        <v/>
      </c>
      <c r="F363" s="327" t="str">
        <f t="shared" si="35"/>
        <v/>
      </c>
      <c r="G363" s="328"/>
      <c r="H363" s="327">
        <f t="shared" si="30"/>
        <v>0</v>
      </c>
    </row>
    <row r="364" spans="2:8">
      <c r="B364" s="326" t="str">
        <f t="shared" si="31"/>
        <v/>
      </c>
      <c r="C364" s="325" t="str">
        <f t="shared" si="32"/>
        <v/>
      </c>
      <c r="D364" s="329" t="str">
        <f t="shared" si="33"/>
        <v/>
      </c>
      <c r="E364" s="327" t="str">
        <f t="shared" si="34"/>
        <v/>
      </c>
      <c r="F364" s="327" t="str">
        <f t="shared" si="35"/>
        <v/>
      </c>
      <c r="G364" s="328"/>
      <c r="H364" s="327">
        <f t="shared" si="30"/>
        <v>0</v>
      </c>
    </row>
    <row r="365" spans="2:8">
      <c r="B365" s="326" t="str">
        <f t="shared" si="31"/>
        <v/>
      </c>
      <c r="C365" s="325" t="str">
        <f t="shared" si="32"/>
        <v/>
      </c>
      <c r="D365" s="329" t="str">
        <f t="shared" si="33"/>
        <v/>
      </c>
      <c r="E365" s="327" t="str">
        <f t="shared" si="34"/>
        <v/>
      </c>
      <c r="F365" s="327" t="str">
        <f t="shared" si="35"/>
        <v/>
      </c>
      <c r="G365" s="328"/>
      <c r="H365" s="327">
        <f t="shared" si="30"/>
        <v>0</v>
      </c>
    </row>
    <row r="366" spans="2:8">
      <c r="B366" s="326" t="str">
        <f t="shared" si="31"/>
        <v/>
      </c>
      <c r="C366" s="325" t="str">
        <f t="shared" si="32"/>
        <v/>
      </c>
      <c r="D366" s="329" t="str">
        <f t="shared" si="33"/>
        <v/>
      </c>
      <c r="E366" s="327" t="str">
        <f t="shared" si="34"/>
        <v/>
      </c>
      <c r="F366" s="327" t="str">
        <f t="shared" si="35"/>
        <v/>
      </c>
      <c r="G366" s="328"/>
      <c r="H366" s="327">
        <f t="shared" si="30"/>
        <v>0</v>
      </c>
    </row>
    <row r="367" spans="2:8">
      <c r="B367" s="326" t="str">
        <f t="shared" si="31"/>
        <v/>
      </c>
      <c r="C367" s="325" t="str">
        <f t="shared" si="32"/>
        <v/>
      </c>
      <c r="D367" s="329" t="str">
        <f t="shared" si="33"/>
        <v/>
      </c>
      <c r="E367" s="327" t="str">
        <f t="shared" si="34"/>
        <v/>
      </c>
      <c r="F367" s="327" t="str">
        <f t="shared" si="35"/>
        <v/>
      </c>
      <c r="G367" s="328"/>
      <c r="H367" s="327">
        <f t="shared" si="30"/>
        <v>0</v>
      </c>
    </row>
    <row r="368" spans="2:8">
      <c r="B368" s="326" t="str">
        <f t="shared" si="31"/>
        <v/>
      </c>
      <c r="C368" s="325" t="str">
        <f t="shared" si="32"/>
        <v/>
      </c>
      <c r="D368" s="329" t="str">
        <f t="shared" si="33"/>
        <v/>
      </c>
      <c r="E368" s="327" t="str">
        <f t="shared" si="34"/>
        <v/>
      </c>
      <c r="F368" s="327" t="str">
        <f t="shared" si="35"/>
        <v/>
      </c>
      <c r="G368" s="328"/>
      <c r="H368" s="327">
        <f t="shared" si="30"/>
        <v>0</v>
      </c>
    </row>
    <row r="369" spans="2:8">
      <c r="B369" s="326" t="str">
        <f t="shared" si="31"/>
        <v/>
      </c>
      <c r="C369" s="325" t="str">
        <f t="shared" si="32"/>
        <v/>
      </c>
      <c r="D369" s="329" t="str">
        <f t="shared" si="33"/>
        <v/>
      </c>
      <c r="E369" s="327" t="str">
        <f t="shared" si="34"/>
        <v/>
      </c>
      <c r="F369" s="327" t="str">
        <f t="shared" si="35"/>
        <v/>
      </c>
      <c r="G369" s="328"/>
      <c r="H369" s="327">
        <f t="shared" si="30"/>
        <v>0</v>
      </c>
    </row>
    <row r="370" spans="2:8">
      <c r="B370" s="326" t="str">
        <f t="shared" si="31"/>
        <v/>
      </c>
      <c r="C370" s="325" t="str">
        <f t="shared" si="32"/>
        <v/>
      </c>
      <c r="D370" s="329" t="str">
        <f t="shared" si="33"/>
        <v/>
      </c>
      <c r="E370" s="327" t="str">
        <f t="shared" si="34"/>
        <v/>
      </c>
      <c r="F370" s="327" t="str">
        <f t="shared" si="35"/>
        <v/>
      </c>
      <c r="G370" s="328"/>
      <c r="H370" s="327">
        <f t="shared" si="30"/>
        <v>0</v>
      </c>
    </row>
    <row r="371" spans="2:8">
      <c r="B371" s="326" t="str">
        <f t="shared" si="31"/>
        <v/>
      </c>
      <c r="C371" s="325" t="str">
        <f t="shared" si="32"/>
        <v/>
      </c>
      <c r="D371" s="329" t="str">
        <f t="shared" si="33"/>
        <v/>
      </c>
      <c r="E371" s="327" t="str">
        <f t="shared" si="34"/>
        <v/>
      </c>
      <c r="F371" s="327" t="str">
        <f t="shared" si="35"/>
        <v/>
      </c>
      <c r="G371" s="328"/>
      <c r="H371" s="327">
        <f t="shared" si="30"/>
        <v>0</v>
      </c>
    </row>
    <row r="372" spans="2:8">
      <c r="B372" s="326" t="str">
        <f t="shared" si="31"/>
        <v/>
      </c>
      <c r="C372" s="325" t="str">
        <f t="shared" si="32"/>
        <v/>
      </c>
      <c r="D372" s="329" t="str">
        <f t="shared" si="33"/>
        <v/>
      </c>
      <c r="E372" s="327" t="str">
        <f t="shared" si="34"/>
        <v/>
      </c>
      <c r="F372" s="327" t="str">
        <f t="shared" si="35"/>
        <v/>
      </c>
      <c r="G372" s="328"/>
      <c r="H372" s="327">
        <f t="shared" si="30"/>
        <v>0</v>
      </c>
    </row>
    <row r="373" spans="2:8">
      <c r="B373" s="326" t="str">
        <f t="shared" si="31"/>
        <v/>
      </c>
      <c r="C373" s="325" t="str">
        <f t="shared" si="32"/>
        <v/>
      </c>
      <c r="D373" s="329" t="str">
        <f t="shared" si="33"/>
        <v/>
      </c>
      <c r="E373" s="327" t="str">
        <f t="shared" si="34"/>
        <v/>
      </c>
      <c r="F373" s="327" t="str">
        <f t="shared" si="35"/>
        <v/>
      </c>
      <c r="G373" s="328"/>
      <c r="H373" s="327">
        <f t="shared" si="30"/>
        <v>0</v>
      </c>
    </row>
    <row r="374" spans="2:8">
      <c r="B374" s="326" t="str">
        <f t="shared" si="31"/>
        <v/>
      </c>
      <c r="C374" s="325" t="str">
        <f t="shared" si="32"/>
        <v/>
      </c>
      <c r="D374" s="329" t="str">
        <f t="shared" si="33"/>
        <v/>
      </c>
      <c r="E374" s="327" t="str">
        <f t="shared" si="34"/>
        <v/>
      </c>
      <c r="F374" s="327" t="str">
        <f t="shared" si="35"/>
        <v/>
      </c>
      <c r="G374" s="328"/>
      <c r="H374" s="327">
        <f t="shared" si="30"/>
        <v>0</v>
      </c>
    </row>
    <row r="375" spans="2:8">
      <c r="B375" s="326" t="str">
        <f t="shared" si="31"/>
        <v/>
      </c>
      <c r="C375" s="325" t="str">
        <f t="shared" si="32"/>
        <v/>
      </c>
      <c r="D375" s="329" t="str">
        <f t="shared" si="33"/>
        <v/>
      </c>
      <c r="E375" s="327" t="str">
        <f t="shared" si="34"/>
        <v/>
      </c>
      <c r="F375" s="327" t="str">
        <f t="shared" si="35"/>
        <v/>
      </c>
      <c r="G375" s="328"/>
      <c r="H375" s="327">
        <f t="shared" si="30"/>
        <v>0</v>
      </c>
    </row>
    <row r="376" spans="2:8">
      <c r="B376" s="326" t="str">
        <f t="shared" si="31"/>
        <v/>
      </c>
      <c r="C376" s="325" t="str">
        <f t="shared" si="32"/>
        <v/>
      </c>
      <c r="D376" s="329" t="str">
        <f t="shared" si="33"/>
        <v/>
      </c>
      <c r="E376" s="327" t="str">
        <f t="shared" si="34"/>
        <v/>
      </c>
      <c r="F376" s="327" t="str">
        <f t="shared" si="35"/>
        <v/>
      </c>
      <c r="G376" s="328"/>
      <c r="H376" s="327">
        <f t="shared" si="30"/>
        <v>0</v>
      </c>
    </row>
    <row r="377" spans="2:8">
      <c r="B377" s="326" t="str">
        <f t="shared" si="31"/>
        <v/>
      </c>
      <c r="C377" s="325" t="str">
        <f t="shared" si="32"/>
        <v/>
      </c>
      <c r="D377" s="329" t="str">
        <f t="shared" si="33"/>
        <v/>
      </c>
      <c r="E377" s="327" t="str">
        <f t="shared" si="34"/>
        <v/>
      </c>
      <c r="F377" s="327" t="str">
        <f t="shared" si="35"/>
        <v/>
      </c>
      <c r="G377" s="328"/>
      <c r="H377" s="327">
        <f t="shared" si="30"/>
        <v>0</v>
      </c>
    </row>
    <row r="378" spans="2:8">
      <c r="B378" s="326" t="str">
        <f t="shared" si="31"/>
        <v/>
      </c>
      <c r="C378" s="325" t="str">
        <f t="shared" si="32"/>
        <v/>
      </c>
      <c r="D378" s="329" t="str">
        <f t="shared" si="33"/>
        <v/>
      </c>
      <c r="E378" s="327" t="str">
        <f t="shared" si="34"/>
        <v/>
      </c>
      <c r="F378" s="327" t="str">
        <f t="shared" si="35"/>
        <v/>
      </c>
      <c r="G378" s="328"/>
      <c r="H378" s="327">
        <f t="shared" si="30"/>
        <v>0</v>
      </c>
    </row>
    <row r="379" spans="2:8">
      <c r="B379" s="326" t="str">
        <f t="shared" si="31"/>
        <v/>
      </c>
      <c r="C379" s="325" t="str">
        <f t="shared" si="32"/>
        <v/>
      </c>
      <c r="D379" s="329" t="str">
        <f t="shared" si="33"/>
        <v/>
      </c>
      <c r="E379" s="327" t="str">
        <f t="shared" si="34"/>
        <v/>
      </c>
      <c r="F379" s="327" t="str">
        <f t="shared" si="35"/>
        <v/>
      </c>
      <c r="G379" s="328"/>
      <c r="H379" s="327">
        <f t="shared" si="30"/>
        <v>0</v>
      </c>
    </row>
    <row r="380" spans="2:8">
      <c r="B380" s="326" t="str">
        <f t="shared" si="31"/>
        <v/>
      </c>
      <c r="C380" s="325" t="str">
        <f t="shared" si="32"/>
        <v/>
      </c>
      <c r="D380" s="329" t="str">
        <f t="shared" si="33"/>
        <v/>
      </c>
      <c r="E380" s="327" t="str">
        <f t="shared" si="34"/>
        <v/>
      </c>
      <c r="F380" s="327" t="str">
        <f t="shared" si="35"/>
        <v/>
      </c>
      <c r="G380" s="328"/>
      <c r="H380" s="327">
        <f t="shared" si="30"/>
        <v>0</v>
      </c>
    </row>
    <row r="381" spans="2:8">
      <c r="B381" s="326" t="str">
        <f t="shared" si="31"/>
        <v/>
      </c>
      <c r="C381" s="325" t="str">
        <f t="shared" si="32"/>
        <v/>
      </c>
      <c r="D381" s="329" t="str">
        <f t="shared" si="33"/>
        <v/>
      </c>
      <c r="E381" s="327" t="str">
        <f t="shared" si="34"/>
        <v/>
      </c>
      <c r="F381" s="327" t="str">
        <f t="shared" si="35"/>
        <v/>
      </c>
      <c r="G381" s="328"/>
      <c r="H381" s="327">
        <f t="shared" si="30"/>
        <v>0</v>
      </c>
    </row>
    <row r="382" spans="2:8">
      <c r="B382" s="326" t="str">
        <f t="shared" si="31"/>
        <v/>
      </c>
      <c r="C382" s="325" t="str">
        <f t="shared" si="32"/>
        <v/>
      </c>
      <c r="D382" s="329" t="str">
        <f t="shared" si="33"/>
        <v/>
      </c>
      <c r="E382" s="327" t="str">
        <f t="shared" si="34"/>
        <v/>
      </c>
      <c r="F382" s="327" t="str">
        <f t="shared" si="35"/>
        <v/>
      </c>
      <c r="G382" s="328"/>
      <c r="H382" s="327">
        <f t="shared" si="30"/>
        <v>0</v>
      </c>
    </row>
    <row r="383" spans="2:8">
      <c r="B383" s="326" t="str">
        <f t="shared" si="31"/>
        <v/>
      </c>
      <c r="C383" s="325" t="str">
        <f t="shared" si="32"/>
        <v/>
      </c>
      <c r="D383" s="329" t="str">
        <f t="shared" si="33"/>
        <v/>
      </c>
      <c r="E383" s="327" t="str">
        <f t="shared" si="34"/>
        <v/>
      </c>
      <c r="F383" s="327" t="str">
        <f t="shared" si="35"/>
        <v/>
      </c>
      <c r="G383" s="328"/>
      <c r="H383" s="327">
        <f t="shared" si="30"/>
        <v>0</v>
      </c>
    </row>
    <row r="384" spans="2:8">
      <c r="B384" s="326" t="str">
        <f t="shared" si="31"/>
        <v/>
      </c>
      <c r="C384" s="325" t="str">
        <f t="shared" si="32"/>
        <v/>
      </c>
      <c r="D384" s="329" t="str">
        <f t="shared" si="33"/>
        <v/>
      </c>
      <c r="E384" s="327" t="str">
        <f t="shared" si="34"/>
        <v/>
      </c>
      <c r="F384" s="327" t="str">
        <f t="shared" si="35"/>
        <v/>
      </c>
      <c r="G384" s="328"/>
      <c r="H384" s="327">
        <f t="shared" si="30"/>
        <v>0</v>
      </c>
    </row>
    <row r="385" spans="2:8">
      <c r="B385" s="326" t="str">
        <f t="shared" si="31"/>
        <v/>
      </c>
      <c r="C385" s="325" t="str">
        <f t="shared" si="32"/>
        <v/>
      </c>
      <c r="D385" s="329" t="str">
        <f t="shared" si="33"/>
        <v/>
      </c>
      <c r="E385" s="327" t="str">
        <f t="shared" si="34"/>
        <v/>
      </c>
      <c r="F385" s="327" t="str">
        <f t="shared" si="35"/>
        <v/>
      </c>
      <c r="G385" s="328"/>
      <c r="H385" s="327">
        <f t="shared" si="30"/>
        <v>0</v>
      </c>
    </row>
    <row r="386" spans="2:8">
      <c r="B386" s="326" t="str">
        <f t="shared" si="31"/>
        <v/>
      </c>
      <c r="C386" s="325" t="str">
        <f t="shared" si="32"/>
        <v/>
      </c>
      <c r="D386" s="329" t="str">
        <f t="shared" si="33"/>
        <v/>
      </c>
      <c r="E386" s="327" t="str">
        <f t="shared" si="34"/>
        <v/>
      </c>
      <c r="F386" s="327" t="str">
        <f t="shared" si="35"/>
        <v/>
      </c>
      <c r="G386" s="328"/>
      <c r="H386" s="327">
        <f t="shared" si="30"/>
        <v>0</v>
      </c>
    </row>
    <row r="387" spans="2:8">
      <c r="B387" s="326" t="str">
        <f t="shared" si="31"/>
        <v/>
      </c>
      <c r="C387" s="325" t="str">
        <f t="shared" si="32"/>
        <v/>
      </c>
      <c r="D387" s="329" t="str">
        <f t="shared" si="33"/>
        <v/>
      </c>
      <c r="E387" s="327" t="str">
        <f t="shared" si="34"/>
        <v/>
      </c>
      <c r="F387" s="327" t="str">
        <f t="shared" si="35"/>
        <v/>
      </c>
      <c r="G387" s="328"/>
      <c r="H387" s="327">
        <f t="shared" si="30"/>
        <v>0</v>
      </c>
    </row>
    <row r="388" spans="2:8">
      <c r="B388" s="326" t="str">
        <f t="shared" si="31"/>
        <v/>
      </c>
      <c r="C388" s="325" t="str">
        <f t="shared" si="32"/>
        <v/>
      </c>
      <c r="D388" s="329" t="str">
        <f t="shared" si="33"/>
        <v/>
      </c>
      <c r="E388" s="327" t="str">
        <f t="shared" si="34"/>
        <v/>
      </c>
      <c r="F388" s="327" t="str">
        <f t="shared" si="35"/>
        <v/>
      </c>
      <c r="G388" s="328"/>
      <c r="H388" s="327">
        <f t="shared" si="30"/>
        <v>0</v>
      </c>
    </row>
    <row r="389" spans="2:8">
      <c r="B389" s="326" t="str">
        <f t="shared" si="31"/>
        <v/>
      </c>
      <c r="C389" s="325" t="str">
        <f t="shared" si="32"/>
        <v/>
      </c>
      <c r="D389" s="329" t="str">
        <f t="shared" si="33"/>
        <v/>
      </c>
      <c r="E389" s="327" t="str">
        <f t="shared" si="34"/>
        <v/>
      </c>
      <c r="F389" s="327" t="str">
        <f t="shared" si="35"/>
        <v/>
      </c>
      <c r="G389" s="328"/>
      <c r="H389" s="327">
        <f t="shared" si="30"/>
        <v>0</v>
      </c>
    </row>
    <row r="390" spans="2:8">
      <c r="B390" s="326" t="str">
        <f t="shared" si="31"/>
        <v/>
      </c>
      <c r="C390" s="325" t="str">
        <f t="shared" si="32"/>
        <v/>
      </c>
      <c r="D390" s="329" t="str">
        <f t="shared" si="33"/>
        <v/>
      </c>
      <c r="E390" s="327" t="str">
        <f t="shared" si="34"/>
        <v/>
      </c>
      <c r="F390" s="327" t="str">
        <f t="shared" si="35"/>
        <v/>
      </c>
      <c r="G390" s="328"/>
      <c r="H390" s="327">
        <f t="shared" si="30"/>
        <v>0</v>
      </c>
    </row>
    <row r="391" spans="2:8">
      <c r="B391" s="326" t="str">
        <f t="shared" si="31"/>
        <v/>
      </c>
      <c r="C391" s="325" t="str">
        <f t="shared" si="32"/>
        <v/>
      </c>
      <c r="D391" s="329" t="str">
        <f t="shared" si="33"/>
        <v/>
      </c>
      <c r="E391" s="327" t="str">
        <f t="shared" si="34"/>
        <v/>
      </c>
      <c r="F391" s="327" t="str">
        <f t="shared" si="35"/>
        <v/>
      </c>
      <c r="G391" s="328"/>
      <c r="H391" s="327">
        <f t="shared" si="30"/>
        <v>0</v>
      </c>
    </row>
    <row r="392" spans="2:8">
      <c r="B392" s="326" t="str">
        <f t="shared" si="31"/>
        <v/>
      </c>
      <c r="C392" s="325" t="str">
        <f t="shared" si="32"/>
        <v/>
      </c>
      <c r="D392" s="329" t="str">
        <f t="shared" si="33"/>
        <v/>
      </c>
      <c r="E392" s="327" t="str">
        <f t="shared" si="34"/>
        <v/>
      </c>
      <c r="F392" s="327" t="str">
        <f t="shared" si="35"/>
        <v/>
      </c>
      <c r="G392" s="328"/>
      <c r="H392" s="327">
        <f t="shared" si="30"/>
        <v>0</v>
      </c>
    </row>
    <row r="393" spans="2:8">
      <c r="B393" s="326" t="str">
        <f t="shared" si="31"/>
        <v/>
      </c>
      <c r="C393" s="325" t="str">
        <f t="shared" si="32"/>
        <v/>
      </c>
      <c r="D393" s="329" t="str">
        <f t="shared" si="33"/>
        <v/>
      </c>
      <c r="E393" s="327" t="str">
        <f t="shared" si="34"/>
        <v/>
      </c>
      <c r="F393" s="327" t="str">
        <f t="shared" si="35"/>
        <v/>
      </c>
      <c r="G393" s="328"/>
      <c r="H393" s="327">
        <f t="shared" si="30"/>
        <v>0</v>
      </c>
    </row>
    <row r="394" spans="2:8">
      <c r="B394" s="326" t="str">
        <f t="shared" si="31"/>
        <v/>
      </c>
      <c r="C394" s="325" t="str">
        <f t="shared" si="32"/>
        <v/>
      </c>
      <c r="D394" s="329" t="str">
        <f t="shared" si="33"/>
        <v/>
      </c>
      <c r="E394" s="327" t="str">
        <f t="shared" si="34"/>
        <v/>
      </c>
      <c r="F394" s="327" t="str">
        <f t="shared" si="35"/>
        <v/>
      </c>
      <c r="G394" s="328"/>
      <c r="H394" s="327">
        <f t="shared" si="30"/>
        <v>0</v>
      </c>
    </row>
    <row r="395" spans="2:8">
      <c r="B395" s="326" t="str">
        <f t="shared" si="31"/>
        <v/>
      </c>
      <c r="C395" s="325" t="str">
        <f t="shared" si="32"/>
        <v/>
      </c>
      <c r="D395" s="329" t="str">
        <f t="shared" si="33"/>
        <v/>
      </c>
      <c r="E395" s="327" t="str">
        <f t="shared" si="34"/>
        <v/>
      </c>
      <c r="F395" s="327" t="str">
        <f t="shared" si="35"/>
        <v/>
      </c>
      <c r="G395" s="328"/>
      <c r="H395" s="327">
        <f t="shared" si="30"/>
        <v>0</v>
      </c>
    </row>
    <row r="396" spans="2:8">
      <c r="B396" s="326" t="str">
        <f t="shared" si="31"/>
        <v/>
      </c>
      <c r="C396" s="325" t="str">
        <f t="shared" si="32"/>
        <v/>
      </c>
      <c r="D396" s="329" t="str">
        <f t="shared" si="33"/>
        <v/>
      </c>
      <c r="E396" s="327" t="str">
        <f t="shared" si="34"/>
        <v/>
      </c>
      <c r="F396" s="327" t="str">
        <f t="shared" si="35"/>
        <v/>
      </c>
      <c r="G396" s="328"/>
      <c r="H396" s="327">
        <f t="shared" si="30"/>
        <v>0</v>
      </c>
    </row>
    <row r="397" spans="2:8">
      <c r="B397" s="326" t="str">
        <f t="shared" si="31"/>
        <v/>
      </c>
      <c r="C397" s="325" t="str">
        <f t="shared" si="32"/>
        <v/>
      </c>
      <c r="D397" s="329" t="str">
        <f t="shared" si="33"/>
        <v/>
      </c>
      <c r="E397" s="327" t="str">
        <f t="shared" si="34"/>
        <v/>
      </c>
      <c r="F397" s="327" t="str">
        <f t="shared" si="35"/>
        <v/>
      </c>
      <c r="G397" s="328"/>
      <c r="H397" s="327">
        <f t="shared" si="30"/>
        <v>0</v>
      </c>
    </row>
    <row r="398" spans="2:8">
      <c r="B398" s="326" t="str">
        <f t="shared" si="31"/>
        <v/>
      </c>
      <c r="C398" s="325" t="str">
        <f t="shared" si="32"/>
        <v/>
      </c>
      <c r="D398" s="329" t="str">
        <f t="shared" si="33"/>
        <v/>
      </c>
      <c r="E398" s="327" t="str">
        <f t="shared" si="34"/>
        <v/>
      </c>
      <c r="F398" s="327" t="str">
        <f t="shared" si="35"/>
        <v/>
      </c>
      <c r="G398" s="328"/>
      <c r="H398" s="327">
        <f t="shared" si="30"/>
        <v>0</v>
      </c>
    </row>
    <row r="399" spans="2:8">
      <c r="B399" s="326" t="str">
        <f t="shared" si="31"/>
        <v/>
      </c>
      <c r="C399" s="325" t="str">
        <f t="shared" si="32"/>
        <v/>
      </c>
      <c r="D399" s="329" t="str">
        <f t="shared" si="33"/>
        <v/>
      </c>
      <c r="E399" s="327" t="str">
        <f t="shared" si="34"/>
        <v/>
      </c>
      <c r="F399" s="327" t="str">
        <f t="shared" si="35"/>
        <v/>
      </c>
      <c r="G399" s="328"/>
      <c r="H399" s="327">
        <f t="shared" si="30"/>
        <v>0</v>
      </c>
    </row>
    <row r="400" spans="2:8">
      <c r="B400" s="326" t="str">
        <f t="shared" si="31"/>
        <v/>
      </c>
      <c r="C400" s="325" t="str">
        <f t="shared" si="32"/>
        <v/>
      </c>
      <c r="D400" s="329" t="str">
        <f t="shared" si="33"/>
        <v/>
      </c>
      <c r="E400" s="327" t="str">
        <f t="shared" si="34"/>
        <v/>
      </c>
      <c r="F400" s="327" t="str">
        <f t="shared" si="35"/>
        <v/>
      </c>
      <c r="G400" s="328"/>
      <c r="H400" s="327">
        <f t="shared" si="30"/>
        <v>0</v>
      </c>
    </row>
    <row r="401" spans="2:8">
      <c r="B401" s="326" t="str">
        <f t="shared" si="31"/>
        <v/>
      </c>
      <c r="C401" s="325" t="str">
        <f t="shared" si="32"/>
        <v/>
      </c>
      <c r="D401" s="329" t="str">
        <f t="shared" si="33"/>
        <v/>
      </c>
      <c r="E401" s="327" t="str">
        <f t="shared" si="34"/>
        <v/>
      </c>
      <c r="F401" s="327" t="str">
        <f t="shared" si="35"/>
        <v/>
      </c>
      <c r="G401" s="328"/>
      <c r="H401" s="327">
        <f t="shared" ref="H401:H464" si="36">IF(B401="",0,ROUND(H400-E401-G401,2))</f>
        <v>0</v>
      </c>
    </row>
    <row r="402" spans="2:8">
      <c r="B402" s="326" t="str">
        <f t="shared" ref="B402:B465" si="37">IF(B401&lt;$H$7,IF(H401&gt;0,B401+1,""),"")</f>
        <v/>
      </c>
      <c r="C402" s="325" t="str">
        <f t="shared" ref="C402:C465" si="38">IF(B402="","",IF(B402&lt;=$H$7,IF(payments_per_year=26,DATE(YEAR(start_date),MONTH(start_date),DAY(start_date)+14*B402),IF(payments_per_year=52,DATE(YEAR(start_date),MONTH(start_date),DAY(start_date)+7*B402),DATE(YEAR(start_date),MONTH(start_date)+B402*12/$D$9,DAY(start_date)))),""))</f>
        <v/>
      </c>
      <c r="D402" s="329" t="str">
        <f t="shared" ref="D402:D465" si="39">IF(C402="","",IF($H$6+F402&gt;H401,ROUND(H401+F402,2),$H$6))</f>
        <v/>
      </c>
      <c r="E402" s="327" t="str">
        <f t="shared" ref="E402:E465" si="40">IF(C402="","",D402-F402)</f>
        <v/>
      </c>
      <c r="F402" s="327" t="str">
        <f t="shared" ref="F402:F465" si="41">IF(C402="","",ROUND(H401*$D$7/payments_per_year,2))</f>
        <v/>
      </c>
      <c r="G402" s="328"/>
      <c r="H402" s="327">
        <f t="shared" si="36"/>
        <v>0</v>
      </c>
    </row>
    <row r="403" spans="2:8">
      <c r="B403" s="326" t="str">
        <f t="shared" si="37"/>
        <v/>
      </c>
      <c r="C403" s="325" t="str">
        <f t="shared" si="38"/>
        <v/>
      </c>
      <c r="D403" s="329" t="str">
        <f t="shared" si="39"/>
        <v/>
      </c>
      <c r="E403" s="327" t="str">
        <f t="shared" si="40"/>
        <v/>
      </c>
      <c r="F403" s="327" t="str">
        <f t="shared" si="41"/>
        <v/>
      </c>
      <c r="G403" s="328"/>
      <c r="H403" s="327">
        <f t="shared" si="36"/>
        <v>0</v>
      </c>
    </row>
    <row r="404" spans="2:8">
      <c r="B404" s="326" t="str">
        <f t="shared" si="37"/>
        <v/>
      </c>
      <c r="C404" s="325" t="str">
        <f t="shared" si="38"/>
        <v/>
      </c>
      <c r="D404" s="329" t="str">
        <f t="shared" si="39"/>
        <v/>
      </c>
      <c r="E404" s="327" t="str">
        <f t="shared" si="40"/>
        <v/>
      </c>
      <c r="F404" s="327" t="str">
        <f t="shared" si="41"/>
        <v/>
      </c>
      <c r="G404" s="328"/>
      <c r="H404" s="327">
        <f t="shared" si="36"/>
        <v>0</v>
      </c>
    </row>
    <row r="405" spans="2:8">
      <c r="B405" s="326" t="str">
        <f t="shared" si="37"/>
        <v/>
      </c>
      <c r="C405" s="325" t="str">
        <f t="shared" si="38"/>
        <v/>
      </c>
      <c r="D405" s="329" t="str">
        <f t="shared" si="39"/>
        <v/>
      </c>
      <c r="E405" s="327" t="str">
        <f t="shared" si="40"/>
        <v/>
      </c>
      <c r="F405" s="327" t="str">
        <f t="shared" si="41"/>
        <v/>
      </c>
      <c r="G405" s="328"/>
      <c r="H405" s="327">
        <f t="shared" si="36"/>
        <v>0</v>
      </c>
    </row>
    <row r="406" spans="2:8">
      <c r="B406" s="326" t="str">
        <f t="shared" si="37"/>
        <v/>
      </c>
      <c r="C406" s="325" t="str">
        <f t="shared" si="38"/>
        <v/>
      </c>
      <c r="D406" s="329" t="str">
        <f t="shared" si="39"/>
        <v/>
      </c>
      <c r="E406" s="327" t="str">
        <f t="shared" si="40"/>
        <v/>
      </c>
      <c r="F406" s="327" t="str">
        <f t="shared" si="41"/>
        <v/>
      </c>
      <c r="G406" s="328"/>
      <c r="H406" s="327">
        <f t="shared" si="36"/>
        <v>0</v>
      </c>
    </row>
    <row r="407" spans="2:8">
      <c r="B407" s="326" t="str">
        <f t="shared" si="37"/>
        <v/>
      </c>
      <c r="C407" s="325" t="str">
        <f t="shared" si="38"/>
        <v/>
      </c>
      <c r="D407" s="329" t="str">
        <f t="shared" si="39"/>
        <v/>
      </c>
      <c r="E407" s="327" t="str">
        <f t="shared" si="40"/>
        <v/>
      </c>
      <c r="F407" s="327" t="str">
        <f t="shared" si="41"/>
        <v/>
      </c>
      <c r="G407" s="328"/>
      <c r="H407" s="327">
        <f t="shared" si="36"/>
        <v>0</v>
      </c>
    </row>
    <row r="408" spans="2:8">
      <c r="B408" s="326" t="str">
        <f t="shared" si="37"/>
        <v/>
      </c>
      <c r="C408" s="325" t="str">
        <f t="shared" si="38"/>
        <v/>
      </c>
      <c r="D408" s="329" t="str">
        <f t="shared" si="39"/>
        <v/>
      </c>
      <c r="E408" s="327" t="str">
        <f t="shared" si="40"/>
        <v/>
      </c>
      <c r="F408" s="327" t="str">
        <f t="shared" si="41"/>
        <v/>
      </c>
      <c r="G408" s="328"/>
      <c r="H408" s="327">
        <f t="shared" si="36"/>
        <v>0</v>
      </c>
    </row>
    <row r="409" spans="2:8">
      <c r="B409" s="326" t="str">
        <f t="shared" si="37"/>
        <v/>
      </c>
      <c r="C409" s="325" t="str">
        <f t="shared" si="38"/>
        <v/>
      </c>
      <c r="D409" s="329" t="str">
        <f t="shared" si="39"/>
        <v/>
      </c>
      <c r="E409" s="327" t="str">
        <f t="shared" si="40"/>
        <v/>
      </c>
      <c r="F409" s="327" t="str">
        <f t="shared" si="41"/>
        <v/>
      </c>
      <c r="G409" s="328"/>
      <c r="H409" s="327">
        <f t="shared" si="36"/>
        <v>0</v>
      </c>
    </row>
    <row r="410" spans="2:8">
      <c r="B410" s="326" t="str">
        <f t="shared" si="37"/>
        <v/>
      </c>
      <c r="C410" s="325" t="str">
        <f t="shared" si="38"/>
        <v/>
      </c>
      <c r="D410" s="329" t="str">
        <f t="shared" si="39"/>
        <v/>
      </c>
      <c r="E410" s="327" t="str">
        <f t="shared" si="40"/>
        <v/>
      </c>
      <c r="F410" s="327" t="str">
        <f t="shared" si="41"/>
        <v/>
      </c>
      <c r="G410" s="328"/>
      <c r="H410" s="327">
        <f t="shared" si="36"/>
        <v>0</v>
      </c>
    </row>
    <row r="411" spans="2:8">
      <c r="B411" s="326" t="str">
        <f t="shared" si="37"/>
        <v/>
      </c>
      <c r="C411" s="325" t="str">
        <f t="shared" si="38"/>
        <v/>
      </c>
      <c r="D411" s="329" t="str">
        <f t="shared" si="39"/>
        <v/>
      </c>
      <c r="E411" s="327" t="str">
        <f t="shared" si="40"/>
        <v/>
      </c>
      <c r="F411" s="327" t="str">
        <f t="shared" si="41"/>
        <v/>
      </c>
      <c r="G411" s="328"/>
      <c r="H411" s="327">
        <f t="shared" si="36"/>
        <v>0</v>
      </c>
    </row>
    <row r="412" spans="2:8">
      <c r="B412" s="326" t="str">
        <f t="shared" si="37"/>
        <v/>
      </c>
      <c r="C412" s="325" t="str">
        <f t="shared" si="38"/>
        <v/>
      </c>
      <c r="D412" s="329" t="str">
        <f t="shared" si="39"/>
        <v/>
      </c>
      <c r="E412" s="327" t="str">
        <f t="shared" si="40"/>
        <v/>
      </c>
      <c r="F412" s="327" t="str">
        <f t="shared" si="41"/>
        <v/>
      </c>
      <c r="G412" s="328"/>
      <c r="H412" s="327">
        <f t="shared" si="36"/>
        <v>0</v>
      </c>
    </row>
    <row r="413" spans="2:8">
      <c r="B413" s="326" t="str">
        <f t="shared" si="37"/>
        <v/>
      </c>
      <c r="C413" s="325" t="str">
        <f t="shared" si="38"/>
        <v/>
      </c>
      <c r="D413" s="329" t="str">
        <f t="shared" si="39"/>
        <v/>
      </c>
      <c r="E413" s="327" t="str">
        <f t="shared" si="40"/>
        <v/>
      </c>
      <c r="F413" s="327" t="str">
        <f t="shared" si="41"/>
        <v/>
      </c>
      <c r="G413" s="328"/>
      <c r="H413" s="327">
        <f t="shared" si="36"/>
        <v>0</v>
      </c>
    </row>
    <row r="414" spans="2:8">
      <c r="B414" s="326" t="str">
        <f t="shared" si="37"/>
        <v/>
      </c>
      <c r="C414" s="325" t="str">
        <f t="shared" si="38"/>
        <v/>
      </c>
      <c r="D414" s="329" t="str">
        <f t="shared" si="39"/>
        <v/>
      </c>
      <c r="E414" s="327" t="str">
        <f t="shared" si="40"/>
        <v/>
      </c>
      <c r="F414" s="327" t="str">
        <f t="shared" si="41"/>
        <v/>
      </c>
      <c r="G414" s="328"/>
      <c r="H414" s="327">
        <f t="shared" si="36"/>
        <v>0</v>
      </c>
    </row>
    <row r="415" spans="2:8">
      <c r="B415" s="326" t="str">
        <f t="shared" si="37"/>
        <v/>
      </c>
      <c r="C415" s="325" t="str">
        <f t="shared" si="38"/>
        <v/>
      </c>
      <c r="D415" s="329" t="str">
        <f t="shared" si="39"/>
        <v/>
      </c>
      <c r="E415" s="327" t="str">
        <f t="shared" si="40"/>
        <v/>
      </c>
      <c r="F415" s="327" t="str">
        <f t="shared" si="41"/>
        <v/>
      </c>
      <c r="G415" s="328"/>
      <c r="H415" s="327">
        <f t="shared" si="36"/>
        <v>0</v>
      </c>
    </row>
    <row r="416" spans="2:8">
      <c r="B416" s="326" t="str">
        <f t="shared" si="37"/>
        <v/>
      </c>
      <c r="C416" s="325" t="str">
        <f t="shared" si="38"/>
        <v/>
      </c>
      <c r="D416" s="329" t="str">
        <f t="shared" si="39"/>
        <v/>
      </c>
      <c r="E416" s="327" t="str">
        <f t="shared" si="40"/>
        <v/>
      </c>
      <c r="F416" s="327" t="str">
        <f t="shared" si="41"/>
        <v/>
      </c>
      <c r="G416" s="328"/>
      <c r="H416" s="327">
        <f t="shared" si="36"/>
        <v>0</v>
      </c>
    </row>
    <row r="417" spans="2:8">
      <c r="B417" s="326" t="str">
        <f t="shared" si="37"/>
        <v/>
      </c>
      <c r="C417" s="325" t="str">
        <f t="shared" si="38"/>
        <v/>
      </c>
      <c r="D417" s="329" t="str">
        <f t="shared" si="39"/>
        <v/>
      </c>
      <c r="E417" s="327" t="str">
        <f t="shared" si="40"/>
        <v/>
      </c>
      <c r="F417" s="327" t="str">
        <f t="shared" si="41"/>
        <v/>
      </c>
      <c r="G417" s="328"/>
      <c r="H417" s="327">
        <f t="shared" si="36"/>
        <v>0</v>
      </c>
    </row>
    <row r="418" spans="2:8">
      <c r="B418" s="326" t="str">
        <f t="shared" si="37"/>
        <v/>
      </c>
      <c r="C418" s="325" t="str">
        <f t="shared" si="38"/>
        <v/>
      </c>
      <c r="D418" s="329" t="str">
        <f t="shared" si="39"/>
        <v/>
      </c>
      <c r="E418" s="327" t="str">
        <f t="shared" si="40"/>
        <v/>
      </c>
      <c r="F418" s="327" t="str">
        <f t="shared" si="41"/>
        <v/>
      </c>
      <c r="G418" s="328"/>
      <c r="H418" s="327">
        <f t="shared" si="36"/>
        <v>0</v>
      </c>
    </row>
    <row r="419" spans="2:8">
      <c r="B419" s="326" t="str">
        <f t="shared" si="37"/>
        <v/>
      </c>
      <c r="C419" s="325" t="str">
        <f t="shared" si="38"/>
        <v/>
      </c>
      <c r="D419" s="329" t="str">
        <f t="shared" si="39"/>
        <v/>
      </c>
      <c r="E419" s="327" t="str">
        <f t="shared" si="40"/>
        <v/>
      </c>
      <c r="F419" s="327" t="str">
        <f t="shared" si="41"/>
        <v/>
      </c>
      <c r="G419" s="328"/>
      <c r="H419" s="327">
        <f t="shared" si="36"/>
        <v>0</v>
      </c>
    </row>
    <row r="420" spans="2:8">
      <c r="B420" s="326" t="str">
        <f t="shared" si="37"/>
        <v/>
      </c>
      <c r="C420" s="325" t="str">
        <f t="shared" si="38"/>
        <v/>
      </c>
      <c r="D420" s="329" t="str">
        <f t="shared" si="39"/>
        <v/>
      </c>
      <c r="E420" s="327" t="str">
        <f t="shared" si="40"/>
        <v/>
      </c>
      <c r="F420" s="327" t="str">
        <f t="shared" si="41"/>
        <v/>
      </c>
      <c r="G420" s="328"/>
      <c r="H420" s="327">
        <f t="shared" si="36"/>
        <v>0</v>
      </c>
    </row>
    <row r="421" spans="2:8">
      <c r="B421" s="326" t="str">
        <f t="shared" si="37"/>
        <v/>
      </c>
      <c r="C421" s="325" t="str">
        <f t="shared" si="38"/>
        <v/>
      </c>
      <c r="D421" s="329" t="str">
        <f t="shared" si="39"/>
        <v/>
      </c>
      <c r="E421" s="327" t="str">
        <f t="shared" si="40"/>
        <v/>
      </c>
      <c r="F421" s="327" t="str">
        <f t="shared" si="41"/>
        <v/>
      </c>
      <c r="G421" s="328"/>
      <c r="H421" s="327">
        <f t="shared" si="36"/>
        <v>0</v>
      </c>
    </row>
    <row r="422" spans="2:8">
      <c r="B422" s="326" t="str">
        <f t="shared" si="37"/>
        <v/>
      </c>
      <c r="C422" s="325" t="str">
        <f t="shared" si="38"/>
        <v/>
      </c>
      <c r="D422" s="329" t="str">
        <f t="shared" si="39"/>
        <v/>
      </c>
      <c r="E422" s="327" t="str">
        <f t="shared" si="40"/>
        <v/>
      </c>
      <c r="F422" s="327" t="str">
        <f t="shared" si="41"/>
        <v/>
      </c>
      <c r="G422" s="328"/>
      <c r="H422" s="327">
        <f t="shared" si="36"/>
        <v>0</v>
      </c>
    </row>
    <row r="423" spans="2:8">
      <c r="B423" s="326" t="str">
        <f t="shared" si="37"/>
        <v/>
      </c>
      <c r="C423" s="325" t="str">
        <f t="shared" si="38"/>
        <v/>
      </c>
      <c r="D423" s="329" t="str">
        <f t="shared" si="39"/>
        <v/>
      </c>
      <c r="E423" s="327" t="str">
        <f t="shared" si="40"/>
        <v/>
      </c>
      <c r="F423" s="327" t="str">
        <f t="shared" si="41"/>
        <v/>
      </c>
      <c r="G423" s="328"/>
      <c r="H423" s="327">
        <f t="shared" si="36"/>
        <v>0</v>
      </c>
    </row>
    <row r="424" spans="2:8">
      <c r="B424" s="326" t="str">
        <f t="shared" si="37"/>
        <v/>
      </c>
      <c r="C424" s="325" t="str">
        <f t="shared" si="38"/>
        <v/>
      </c>
      <c r="D424" s="329" t="str">
        <f t="shared" si="39"/>
        <v/>
      </c>
      <c r="E424" s="327" t="str">
        <f t="shared" si="40"/>
        <v/>
      </c>
      <c r="F424" s="327" t="str">
        <f t="shared" si="41"/>
        <v/>
      </c>
      <c r="G424" s="328"/>
      <c r="H424" s="327">
        <f t="shared" si="36"/>
        <v>0</v>
      </c>
    </row>
    <row r="425" spans="2:8">
      <c r="B425" s="326" t="str">
        <f t="shared" si="37"/>
        <v/>
      </c>
      <c r="C425" s="325" t="str">
        <f t="shared" si="38"/>
        <v/>
      </c>
      <c r="D425" s="329" t="str">
        <f t="shared" si="39"/>
        <v/>
      </c>
      <c r="E425" s="327" t="str">
        <f t="shared" si="40"/>
        <v/>
      </c>
      <c r="F425" s="327" t="str">
        <f t="shared" si="41"/>
        <v/>
      </c>
      <c r="G425" s="328"/>
      <c r="H425" s="327">
        <f t="shared" si="36"/>
        <v>0</v>
      </c>
    </row>
    <row r="426" spans="2:8">
      <c r="B426" s="326" t="str">
        <f t="shared" si="37"/>
        <v/>
      </c>
      <c r="C426" s="325" t="str">
        <f t="shared" si="38"/>
        <v/>
      </c>
      <c r="D426" s="329" t="str">
        <f t="shared" si="39"/>
        <v/>
      </c>
      <c r="E426" s="327" t="str">
        <f t="shared" si="40"/>
        <v/>
      </c>
      <c r="F426" s="327" t="str">
        <f t="shared" si="41"/>
        <v/>
      </c>
      <c r="G426" s="328"/>
      <c r="H426" s="327">
        <f t="shared" si="36"/>
        <v>0</v>
      </c>
    </row>
    <row r="427" spans="2:8">
      <c r="B427" s="326" t="str">
        <f t="shared" si="37"/>
        <v/>
      </c>
      <c r="C427" s="325" t="str">
        <f t="shared" si="38"/>
        <v/>
      </c>
      <c r="D427" s="329" t="str">
        <f t="shared" si="39"/>
        <v/>
      </c>
      <c r="E427" s="327" t="str">
        <f t="shared" si="40"/>
        <v/>
      </c>
      <c r="F427" s="327" t="str">
        <f t="shared" si="41"/>
        <v/>
      </c>
      <c r="G427" s="328"/>
      <c r="H427" s="327">
        <f t="shared" si="36"/>
        <v>0</v>
      </c>
    </row>
    <row r="428" spans="2:8">
      <c r="B428" s="326" t="str">
        <f t="shared" si="37"/>
        <v/>
      </c>
      <c r="C428" s="325" t="str">
        <f t="shared" si="38"/>
        <v/>
      </c>
      <c r="D428" s="329" t="str">
        <f t="shared" si="39"/>
        <v/>
      </c>
      <c r="E428" s="327" t="str">
        <f t="shared" si="40"/>
        <v/>
      </c>
      <c r="F428" s="327" t="str">
        <f t="shared" si="41"/>
        <v/>
      </c>
      <c r="G428" s="328"/>
      <c r="H428" s="327">
        <f t="shared" si="36"/>
        <v>0</v>
      </c>
    </row>
    <row r="429" spans="2:8">
      <c r="B429" s="326" t="str">
        <f t="shared" si="37"/>
        <v/>
      </c>
      <c r="C429" s="325" t="str">
        <f t="shared" si="38"/>
        <v/>
      </c>
      <c r="D429" s="329" t="str">
        <f t="shared" si="39"/>
        <v/>
      </c>
      <c r="E429" s="327" t="str">
        <f t="shared" si="40"/>
        <v/>
      </c>
      <c r="F429" s="327" t="str">
        <f t="shared" si="41"/>
        <v/>
      </c>
      <c r="G429" s="328"/>
      <c r="H429" s="327">
        <f t="shared" si="36"/>
        <v>0</v>
      </c>
    </row>
    <row r="430" spans="2:8">
      <c r="B430" s="326" t="str">
        <f t="shared" si="37"/>
        <v/>
      </c>
      <c r="C430" s="325" t="str">
        <f t="shared" si="38"/>
        <v/>
      </c>
      <c r="D430" s="329" t="str">
        <f t="shared" si="39"/>
        <v/>
      </c>
      <c r="E430" s="327" t="str">
        <f t="shared" si="40"/>
        <v/>
      </c>
      <c r="F430" s="327" t="str">
        <f t="shared" si="41"/>
        <v/>
      </c>
      <c r="G430" s="328"/>
      <c r="H430" s="327">
        <f t="shared" si="36"/>
        <v>0</v>
      </c>
    </row>
    <row r="431" spans="2:8">
      <c r="B431" s="326" t="str">
        <f t="shared" si="37"/>
        <v/>
      </c>
      <c r="C431" s="325" t="str">
        <f t="shared" si="38"/>
        <v/>
      </c>
      <c r="D431" s="329" t="str">
        <f t="shared" si="39"/>
        <v/>
      </c>
      <c r="E431" s="327" t="str">
        <f t="shared" si="40"/>
        <v/>
      </c>
      <c r="F431" s="327" t="str">
        <f t="shared" si="41"/>
        <v/>
      </c>
      <c r="G431" s="328"/>
      <c r="H431" s="327">
        <f t="shared" si="36"/>
        <v>0</v>
      </c>
    </row>
    <row r="432" spans="2:8">
      <c r="B432" s="326" t="str">
        <f t="shared" si="37"/>
        <v/>
      </c>
      <c r="C432" s="325" t="str">
        <f t="shared" si="38"/>
        <v/>
      </c>
      <c r="D432" s="329" t="str">
        <f t="shared" si="39"/>
        <v/>
      </c>
      <c r="E432" s="327" t="str">
        <f t="shared" si="40"/>
        <v/>
      </c>
      <c r="F432" s="327" t="str">
        <f t="shared" si="41"/>
        <v/>
      </c>
      <c r="G432" s="328"/>
      <c r="H432" s="327">
        <f t="shared" si="36"/>
        <v>0</v>
      </c>
    </row>
    <row r="433" spans="2:8">
      <c r="B433" s="326" t="str">
        <f t="shared" si="37"/>
        <v/>
      </c>
      <c r="C433" s="325" t="str">
        <f t="shared" si="38"/>
        <v/>
      </c>
      <c r="D433" s="329" t="str">
        <f t="shared" si="39"/>
        <v/>
      </c>
      <c r="E433" s="327" t="str">
        <f t="shared" si="40"/>
        <v/>
      </c>
      <c r="F433" s="327" t="str">
        <f t="shared" si="41"/>
        <v/>
      </c>
      <c r="G433" s="328"/>
      <c r="H433" s="327">
        <f t="shared" si="36"/>
        <v>0</v>
      </c>
    </row>
    <row r="434" spans="2:8">
      <c r="B434" s="326" t="str">
        <f t="shared" si="37"/>
        <v/>
      </c>
      <c r="C434" s="325" t="str">
        <f t="shared" si="38"/>
        <v/>
      </c>
      <c r="D434" s="329" t="str">
        <f t="shared" si="39"/>
        <v/>
      </c>
      <c r="E434" s="327" t="str">
        <f t="shared" si="40"/>
        <v/>
      </c>
      <c r="F434" s="327" t="str">
        <f t="shared" si="41"/>
        <v/>
      </c>
      <c r="G434" s="328"/>
      <c r="H434" s="327">
        <f t="shared" si="36"/>
        <v>0</v>
      </c>
    </row>
    <row r="435" spans="2:8">
      <c r="B435" s="326" t="str">
        <f t="shared" si="37"/>
        <v/>
      </c>
      <c r="C435" s="325" t="str">
        <f t="shared" si="38"/>
        <v/>
      </c>
      <c r="D435" s="329" t="str">
        <f t="shared" si="39"/>
        <v/>
      </c>
      <c r="E435" s="327" t="str">
        <f t="shared" si="40"/>
        <v/>
      </c>
      <c r="F435" s="327" t="str">
        <f t="shared" si="41"/>
        <v/>
      </c>
      <c r="G435" s="328"/>
      <c r="H435" s="327">
        <f t="shared" si="36"/>
        <v>0</v>
      </c>
    </row>
    <row r="436" spans="2:8">
      <c r="B436" s="326" t="str">
        <f t="shared" si="37"/>
        <v/>
      </c>
      <c r="C436" s="325" t="str">
        <f t="shared" si="38"/>
        <v/>
      </c>
      <c r="D436" s="329" t="str">
        <f t="shared" si="39"/>
        <v/>
      </c>
      <c r="E436" s="327" t="str">
        <f t="shared" si="40"/>
        <v/>
      </c>
      <c r="F436" s="327" t="str">
        <f t="shared" si="41"/>
        <v/>
      </c>
      <c r="G436" s="328"/>
      <c r="H436" s="327">
        <f t="shared" si="36"/>
        <v>0</v>
      </c>
    </row>
    <row r="437" spans="2:8">
      <c r="B437" s="326" t="str">
        <f t="shared" si="37"/>
        <v/>
      </c>
      <c r="C437" s="325" t="str">
        <f t="shared" si="38"/>
        <v/>
      </c>
      <c r="D437" s="329" t="str">
        <f t="shared" si="39"/>
        <v/>
      </c>
      <c r="E437" s="327" t="str">
        <f t="shared" si="40"/>
        <v/>
      </c>
      <c r="F437" s="327" t="str">
        <f t="shared" si="41"/>
        <v/>
      </c>
      <c r="G437" s="328"/>
      <c r="H437" s="327">
        <f t="shared" si="36"/>
        <v>0</v>
      </c>
    </row>
    <row r="438" spans="2:8">
      <c r="B438" s="326" t="str">
        <f t="shared" si="37"/>
        <v/>
      </c>
      <c r="C438" s="325" t="str">
        <f t="shared" si="38"/>
        <v/>
      </c>
      <c r="D438" s="329" t="str">
        <f t="shared" si="39"/>
        <v/>
      </c>
      <c r="E438" s="327" t="str">
        <f t="shared" si="40"/>
        <v/>
      </c>
      <c r="F438" s="327" t="str">
        <f t="shared" si="41"/>
        <v/>
      </c>
      <c r="G438" s="328"/>
      <c r="H438" s="327">
        <f t="shared" si="36"/>
        <v>0</v>
      </c>
    </row>
    <row r="439" spans="2:8">
      <c r="B439" s="326" t="str">
        <f t="shared" si="37"/>
        <v/>
      </c>
      <c r="C439" s="325" t="str">
        <f t="shared" si="38"/>
        <v/>
      </c>
      <c r="D439" s="329" t="str">
        <f t="shared" si="39"/>
        <v/>
      </c>
      <c r="E439" s="327" t="str">
        <f t="shared" si="40"/>
        <v/>
      </c>
      <c r="F439" s="327" t="str">
        <f t="shared" si="41"/>
        <v/>
      </c>
      <c r="G439" s="328"/>
      <c r="H439" s="327">
        <f t="shared" si="36"/>
        <v>0</v>
      </c>
    </row>
    <row r="440" spans="2:8">
      <c r="B440" s="326" t="str">
        <f t="shared" si="37"/>
        <v/>
      </c>
      <c r="C440" s="325" t="str">
        <f t="shared" si="38"/>
        <v/>
      </c>
      <c r="D440" s="329" t="str">
        <f t="shared" si="39"/>
        <v/>
      </c>
      <c r="E440" s="327" t="str">
        <f t="shared" si="40"/>
        <v/>
      </c>
      <c r="F440" s="327" t="str">
        <f t="shared" si="41"/>
        <v/>
      </c>
      <c r="G440" s="328"/>
      <c r="H440" s="327">
        <f t="shared" si="36"/>
        <v>0</v>
      </c>
    </row>
    <row r="441" spans="2:8">
      <c r="B441" s="326" t="str">
        <f t="shared" si="37"/>
        <v/>
      </c>
      <c r="C441" s="325" t="str">
        <f t="shared" si="38"/>
        <v/>
      </c>
      <c r="D441" s="329" t="str">
        <f t="shared" si="39"/>
        <v/>
      </c>
      <c r="E441" s="327" t="str">
        <f t="shared" si="40"/>
        <v/>
      </c>
      <c r="F441" s="327" t="str">
        <f t="shared" si="41"/>
        <v/>
      </c>
      <c r="G441" s="328"/>
      <c r="H441" s="327">
        <f t="shared" si="36"/>
        <v>0</v>
      </c>
    </row>
    <row r="442" spans="2:8">
      <c r="B442" s="326" t="str">
        <f t="shared" si="37"/>
        <v/>
      </c>
      <c r="C442" s="325" t="str">
        <f t="shared" si="38"/>
        <v/>
      </c>
      <c r="D442" s="329" t="str">
        <f t="shared" si="39"/>
        <v/>
      </c>
      <c r="E442" s="327" t="str">
        <f t="shared" si="40"/>
        <v/>
      </c>
      <c r="F442" s="327" t="str">
        <f t="shared" si="41"/>
        <v/>
      </c>
      <c r="G442" s="328"/>
      <c r="H442" s="327">
        <f t="shared" si="36"/>
        <v>0</v>
      </c>
    </row>
    <row r="443" spans="2:8">
      <c r="B443" s="326" t="str">
        <f t="shared" si="37"/>
        <v/>
      </c>
      <c r="C443" s="325" t="str">
        <f t="shared" si="38"/>
        <v/>
      </c>
      <c r="D443" s="329" t="str">
        <f t="shared" si="39"/>
        <v/>
      </c>
      <c r="E443" s="327" t="str">
        <f t="shared" si="40"/>
        <v/>
      </c>
      <c r="F443" s="327" t="str">
        <f t="shared" si="41"/>
        <v/>
      </c>
      <c r="G443" s="328"/>
      <c r="H443" s="327">
        <f t="shared" si="36"/>
        <v>0</v>
      </c>
    </row>
    <row r="444" spans="2:8">
      <c r="B444" s="326" t="str">
        <f t="shared" si="37"/>
        <v/>
      </c>
      <c r="C444" s="325" t="str">
        <f t="shared" si="38"/>
        <v/>
      </c>
      <c r="D444" s="329" t="str">
        <f t="shared" si="39"/>
        <v/>
      </c>
      <c r="E444" s="327" t="str">
        <f t="shared" si="40"/>
        <v/>
      </c>
      <c r="F444" s="327" t="str">
        <f t="shared" si="41"/>
        <v/>
      </c>
      <c r="G444" s="328"/>
      <c r="H444" s="327">
        <f t="shared" si="36"/>
        <v>0</v>
      </c>
    </row>
    <row r="445" spans="2:8">
      <c r="B445" s="326" t="str">
        <f t="shared" si="37"/>
        <v/>
      </c>
      <c r="C445" s="325" t="str">
        <f t="shared" si="38"/>
        <v/>
      </c>
      <c r="D445" s="329" t="str">
        <f t="shared" si="39"/>
        <v/>
      </c>
      <c r="E445" s="327" t="str">
        <f t="shared" si="40"/>
        <v/>
      </c>
      <c r="F445" s="327" t="str">
        <f t="shared" si="41"/>
        <v/>
      </c>
      <c r="G445" s="328"/>
      <c r="H445" s="327">
        <f t="shared" si="36"/>
        <v>0</v>
      </c>
    </row>
    <row r="446" spans="2:8">
      <c r="B446" s="326" t="str">
        <f t="shared" si="37"/>
        <v/>
      </c>
      <c r="C446" s="325" t="str">
        <f t="shared" si="38"/>
        <v/>
      </c>
      <c r="D446" s="329" t="str">
        <f t="shared" si="39"/>
        <v/>
      </c>
      <c r="E446" s="327" t="str">
        <f t="shared" si="40"/>
        <v/>
      </c>
      <c r="F446" s="327" t="str">
        <f t="shared" si="41"/>
        <v/>
      </c>
      <c r="G446" s="328"/>
      <c r="H446" s="327">
        <f t="shared" si="36"/>
        <v>0</v>
      </c>
    </row>
    <row r="447" spans="2:8">
      <c r="B447" s="326" t="str">
        <f t="shared" si="37"/>
        <v/>
      </c>
      <c r="C447" s="325" t="str">
        <f t="shared" si="38"/>
        <v/>
      </c>
      <c r="D447" s="329" t="str">
        <f t="shared" si="39"/>
        <v/>
      </c>
      <c r="E447" s="327" t="str">
        <f t="shared" si="40"/>
        <v/>
      </c>
      <c r="F447" s="327" t="str">
        <f t="shared" si="41"/>
        <v/>
      </c>
      <c r="G447" s="328"/>
      <c r="H447" s="327">
        <f t="shared" si="36"/>
        <v>0</v>
      </c>
    </row>
    <row r="448" spans="2:8">
      <c r="B448" s="326" t="str">
        <f t="shared" si="37"/>
        <v/>
      </c>
      <c r="C448" s="325" t="str">
        <f t="shared" si="38"/>
        <v/>
      </c>
      <c r="D448" s="329" t="str">
        <f t="shared" si="39"/>
        <v/>
      </c>
      <c r="E448" s="327" t="str">
        <f t="shared" si="40"/>
        <v/>
      </c>
      <c r="F448" s="327" t="str">
        <f t="shared" si="41"/>
        <v/>
      </c>
      <c r="G448" s="328"/>
      <c r="H448" s="327">
        <f t="shared" si="36"/>
        <v>0</v>
      </c>
    </row>
    <row r="449" spans="2:8">
      <c r="B449" s="326" t="str">
        <f t="shared" si="37"/>
        <v/>
      </c>
      <c r="C449" s="325" t="str">
        <f t="shared" si="38"/>
        <v/>
      </c>
      <c r="D449" s="329" t="str">
        <f t="shared" si="39"/>
        <v/>
      </c>
      <c r="E449" s="327" t="str">
        <f t="shared" si="40"/>
        <v/>
      </c>
      <c r="F449" s="327" t="str">
        <f t="shared" si="41"/>
        <v/>
      </c>
      <c r="G449" s="328"/>
      <c r="H449" s="327">
        <f t="shared" si="36"/>
        <v>0</v>
      </c>
    </row>
    <row r="450" spans="2:8">
      <c r="B450" s="326" t="str">
        <f t="shared" si="37"/>
        <v/>
      </c>
      <c r="C450" s="325" t="str">
        <f t="shared" si="38"/>
        <v/>
      </c>
      <c r="D450" s="329" t="str">
        <f t="shared" si="39"/>
        <v/>
      </c>
      <c r="E450" s="327" t="str">
        <f t="shared" si="40"/>
        <v/>
      </c>
      <c r="F450" s="327" t="str">
        <f t="shared" si="41"/>
        <v/>
      </c>
      <c r="G450" s="328"/>
      <c r="H450" s="327">
        <f t="shared" si="36"/>
        <v>0</v>
      </c>
    </row>
    <row r="451" spans="2:8">
      <c r="B451" s="326" t="str">
        <f t="shared" si="37"/>
        <v/>
      </c>
      <c r="C451" s="325" t="str">
        <f t="shared" si="38"/>
        <v/>
      </c>
      <c r="D451" s="329" t="str">
        <f t="shared" si="39"/>
        <v/>
      </c>
      <c r="E451" s="327" t="str">
        <f t="shared" si="40"/>
        <v/>
      </c>
      <c r="F451" s="327" t="str">
        <f t="shared" si="41"/>
        <v/>
      </c>
      <c r="G451" s="328"/>
      <c r="H451" s="327">
        <f t="shared" si="36"/>
        <v>0</v>
      </c>
    </row>
    <row r="452" spans="2:8">
      <c r="B452" s="326" t="str">
        <f t="shared" si="37"/>
        <v/>
      </c>
      <c r="C452" s="325" t="str">
        <f t="shared" si="38"/>
        <v/>
      </c>
      <c r="D452" s="329" t="str">
        <f t="shared" si="39"/>
        <v/>
      </c>
      <c r="E452" s="327" t="str">
        <f t="shared" si="40"/>
        <v/>
      </c>
      <c r="F452" s="327" t="str">
        <f t="shared" si="41"/>
        <v/>
      </c>
      <c r="G452" s="328"/>
      <c r="H452" s="327">
        <f t="shared" si="36"/>
        <v>0</v>
      </c>
    </row>
    <row r="453" spans="2:8">
      <c r="B453" s="326" t="str">
        <f t="shared" si="37"/>
        <v/>
      </c>
      <c r="C453" s="325" t="str">
        <f t="shared" si="38"/>
        <v/>
      </c>
      <c r="D453" s="329" t="str">
        <f t="shared" si="39"/>
        <v/>
      </c>
      <c r="E453" s="327" t="str">
        <f t="shared" si="40"/>
        <v/>
      </c>
      <c r="F453" s="327" t="str">
        <f t="shared" si="41"/>
        <v/>
      </c>
      <c r="G453" s="328"/>
      <c r="H453" s="327">
        <f t="shared" si="36"/>
        <v>0</v>
      </c>
    </row>
    <row r="454" spans="2:8">
      <c r="B454" s="326" t="str">
        <f t="shared" si="37"/>
        <v/>
      </c>
      <c r="C454" s="325" t="str">
        <f t="shared" si="38"/>
        <v/>
      </c>
      <c r="D454" s="329" t="str">
        <f t="shared" si="39"/>
        <v/>
      </c>
      <c r="E454" s="327" t="str">
        <f t="shared" si="40"/>
        <v/>
      </c>
      <c r="F454" s="327" t="str">
        <f t="shared" si="41"/>
        <v/>
      </c>
      <c r="G454" s="328"/>
      <c r="H454" s="327">
        <f t="shared" si="36"/>
        <v>0</v>
      </c>
    </row>
    <row r="455" spans="2:8">
      <c r="B455" s="326" t="str">
        <f t="shared" si="37"/>
        <v/>
      </c>
      <c r="C455" s="325" t="str">
        <f t="shared" si="38"/>
        <v/>
      </c>
      <c r="D455" s="329" t="str">
        <f t="shared" si="39"/>
        <v/>
      </c>
      <c r="E455" s="327" t="str">
        <f t="shared" si="40"/>
        <v/>
      </c>
      <c r="F455" s="327" t="str">
        <f t="shared" si="41"/>
        <v/>
      </c>
      <c r="G455" s="328"/>
      <c r="H455" s="327">
        <f t="shared" si="36"/>
        <v>0</v>
      </c>
    </row>
    <row r="456" spans="2:8">
      <c r="B456" s="326" t="str">
        <f t="shared" si="37"/>
        <v/>
      </c>
      <c r="C456" s="325" t="str">
        <f t="shared" si="38"/>
        <v/>
      </c>
      <c r="D456" s="329" t="str">
        <f t="shared" si="39"/>
        <v/>
      </c>
      <c r="E456" s="327" t="str">
        <f t="shared" si="40"/>
        <v/>
      </c>
      <c r="F456" s="327" t="str">
        <f t="shared" si="41"/>
        <v/>
      </c>
      <c r="G456" s="328"/>
      <c r="H456" s="327">
        <f t="shared" si="36"/>
        <v>0</v>
      </c>
    </row>
    <row r="457" spans="2:8">
      <c r="B457" s="326" t="str">
        <f t="shared" si="37"/>
        <v/>
      </c>
      <c r="C457" s="325" t="str">
        <f t="shared" si="38"/>
        <v/>
      </c>
      <c r="D457" s="329" t="str">
        <f t="shared" si="39"/>
        <v/>
      </c>
      <c r="E457" s="327" t="str">
        <f t="shared" si="40"/>
        <v/>
      </c>
      <c r="F457" s="327" t="str">
        <f t="shared" si="41"/>
        <v/>
      </c>
      <c r="G457" s="328"/>
      <c r="H457" s="327">
        <f t="shared" si="36"/>
        <v>0</v>
      </c>
    </row>
    <row r="458" spans="2:8">
      <c r="B458" s="326" t="str">
        <f t="shared" si="37"/>
        <v/>
      </c>
      <c r="C458" s="325" t="str">
        <f t="shared" si="38"/>
        <v/>
      </c>
      <c r="D458" s="329" t="str">
        <f t="shared" si="39"/>
        <v/>
      </c>
      <c r="E458" s="327" t="str">
        <f t="shared" si="40"/>
        <v/>
      </c>
      <c r="F458" s="327" t="str">
        <f t="shared" si="41"/>
        <v/>
      </c>
      <c r="G458" s="328"/>
      <c r="H458" s="327">
        <f t="shared" si="36"/>
        <v>0</v>
      </c>
    </row>
    <row r="459" spans="2:8">
      <c r="B459" s="326" t="str">
        <f t="shared" si="37"/>
        <v/>
      </c>
      <c r="C459" s="325" t="str">
        <f t="shared" si="38"/>
        <v/>
      </c>
      <c r="D459" s="329" t="str">
        <f t="shared" si="39"/>
        <v/>
      </c>
      <c r="E459" s="327" t="str">
        <f t="shared" si="40"/>
        <v/>
      </c>
      <c r="F459" s="327" t="str">
        <f t="shared" si="41"/>
        <v/>
      </c>
      <c r="G459" s="328"/>
      <c r="H459" s="327">
        <f t="shared" si="36"/>
        <v>0</v>
      </c>
    </row>
    <row r="460" spans="2:8">
      <c r="B460" s="326" t="str">
        <f t="shared" si="37"/>
        <v/>
      </c>
      <c r="C460" s="325" t="str">
        <f t="shared" si="38"/>
        <v/>
      </c>
      <c r="D460" s="329" t="str">
        <f t="shared" si="39"/>
        <v/>
      </c>
      <c r="E460" s="327" t="str">
        <f t="shared" si="40"/>
        <v/>
      </c>
      <c r="F460" s="327" t="str">
        <f t="shared" si="41"/>
        <v/>
      </c>
      <c r="G460" s="328"/>
      <c r="H460" s="327">
        <f t="shared" si="36"/>
        <v>0</v>
      </c>
    </row>
    <row r="461" spans="2:8">
      <c r="B461" s="326" t="str">
        <f t="shared" si="37"/>
        <v/>
      </c>
      <c r="C461" s="325" t="str">
        <f t="shared" si="38"/>
        <v/>
      </c>
      <c r="D461" s="329" t="str">
        <f t="shared" si="39"/>
        <v/>
      </c>
      <c r="E461" s="327" t="str">
        <f t="shared" si="40"/>
        <v/>
      </c>
      <c r="F461" s="327" t="str">
        <f t="shared" si="41"/>
        <v/>
      </c>
      <c r="G461" s="328"/>
      <c r="H461" s="327">
        <f t="shared" si="36"/>
        <v>0</v>
      </c>
    </row>
    <row r="462" spans="2:8">
      <c r="B462" s="326" t="str">
        <f t="shared" si="37"/>
        <v/>
      </c>
      <c r="C462" s="325" t="str">
        <f t="shared" si="38"/>
        <v/>
      </c>
      <c r="D462" s="329" t="str">
        <f t="shared" si="39"/>
        <v/>
      </c>
      <c r="E462" s="327" t="str">
        <f t="shared" si="40"/>
        <v/>
      </c>
      <c r="F462" s="327" t="str">
        <f t="shared" si="41"/>
        <v/>
      </c>
      <c r="G462" s="328"/>
      <c r="H462" s="327">
        <f t="shared" si="36"/>
        <v>0</v>
      </c>
    </row>
    <row r="463" spans="2:8">
      <c r="B463" s="326" t="str">
        <f t="shared" si="37"/>
        <v/>
      </c>
      <c r="C463" s="325" t="str">
        <f t="shared" si="38"/>
        <v/>
      </c>
      <c r="D463" s="329" t="str">
        <f t="shared" si="39"/>
        <v/>
      </c>
      <c r="E463" s="327" t="str">
        <f t="shared" si="40"/>
        <v/>
      </c>
      <c r="F463" s="327" t="str">
        <f t="shared" si="41"/>
        <v/>
      </c>
      <c r="G463" s="328"/>
      <c r="H463" s="327">
        <f t="shared" si="36"/>
        <v>0</v>
      </c>
    </row>
    <row r="464" spans="2:8">
      <c r="B464" s="326" t="str">
        <f t="shared" si="37"/>
        <v/>
      </c>
      <c r="C464" s="325" t="str">
        <f t="shared" si="38"/>
        <v/>
      </c>
      <c r="D464" s="329" t="str">
        <f t="shared" si="39"/>
        <v/>
      </c>
      <c r="E464" s="327" t="str">
        <f t="shared" si="40"/>
        <v/>
      </c>
      <c r="F464" s="327" t="str">
        <f t="shared" si="41"/>
        <v/>
      </c>
      <c r="G464" s="328"/>
      <c r="H464" s="327">
        <f t="shared" si="36"/>
        <v>0</v>
      </c>
    </row>
    <row r="465" spans="2:8">
      <c r="B465" s="326" t="str">
        <f t="shared" si="37"/>
        <v/>
      </c>
      <c r="C465" s="325" t="str">
        <f t="shared" si="38"/>
        <v/>
      </c>
      <c r="D465" s="329" t="str">
        <f t="shared" si="39"/>
        <v/>
      </c>
      <c r="E465" s="327" t="str">
        <f t="shared" si="40"/>
        <v/>
      </c>
      <c r="F465" s="327" t="str">
        <f t="shared" si="41"/>
        <v/>
      </c>
      <c r="G465" s="328"/>
      <c r="H465" s="327">
        <f t="shared" ref="H465:H528" si="42">IF(B465="",0,ROUND(H464-E465-G465,2))</f>
        <v>0</v>
      </c>
    </row>
    <row r="466" spans="2:8">
      <c r="B466" s="326" t="str">
        <f t="shared" ref="B466:B529" si="43">IF(B465&lt;$H$7,IF(H465&gt;0,B465+1,""),"")</f>
        <v/>
      </c>
      <c r="C466" s="325" t="str">
        <f t="shared" ref="C466:C529" si="44">IF(B466="","",IF(B466&lt;=$H$7,IF(payments_per_year=26,DATE(YEAR(start_date),MONTH(start_date),DAY(start_date)+14*B466),IF(payments_per_year=52,DATE(YEAR(start_date),MONTH(start_date),DAY(start_date)+7*B466),DATE(YEAR(start_date),MONTH(start_date)+B466*12/$D$9,DAY(start_date)))),""))</f>
        <v/>
      </c>
      <c r="D466" s="329" t="str">
        <f t="shared" ref="D466:D529" si="45">IF(C466="","",IF($H$6+F466&gt;H465,ROUND(H465+F466,2),$H$6))</f>
        <v/>
      </c>
      <c r="E466" s="327" t="str">
        <f t="shared" ref="E466:E529" si="46">IF(C466="","",D466-F466)</f>
        <v/>
      </c>
      <c r="F466" s="327" t="str">
        <f t="shared" ref="F466:F529" si="47">IF(C466="","",ROUND(H465*$D$7/payments_per_year,2))</f>
        <v/>
      </c>
      <c r="G466" s="328"/>
      <c r="H466" s="327">
        <f t="shared" si="42"/>
        <v>0</v>
      </c>
    </row>
    <row r="467" spans="2:8">
      <c r="B467" s="326" t="str">
        <f t="shared" si="43"/>
        <v/>
      </c>
      <c r="C467" s="325" t="str">
        <f t="shared" si="44"/>
        <v/>
      </c>
      <c r="D467" s="329" t="str">
        <f t="shared" si="45"/>
        <v/>
      </c>
      <c r="E467" s="327" t="str">
        <f t="shared" si="46"/>
        <v/>
      </c>
      <c r="F467" s="327" t="str">
        <f t="shared" si="47"/>
        <v/>
      </c>
      <c r="G467" s="328"/>
      <c r="H467" s="327">
        <f t="shared" si="42"/>
        <v>0</v>
      </c>
    </row>
    <row r="468" spans="2:8">
      <c r="B468" s="326" t="str">
        <f t="shared" si="43"/>
        <v/>
      </c>
      <c r="C468" s="325" t="str">
        <f t="shared" si="44"/>
        <v/>
      </c>
      <c r="D468" s="329" t="str">
        <f t="shared" si="45"/>
        <v/>
      </c>
      <c r="E468" s="327" t="str">
        <f t="shared" si="46"/>
        <v/>
      </c>
      <c r="F468" s="327" t="str">
        <f t="shared" si="47"/>
        <v/>
      </c>
      <c r="G468" s="328"/>
      <c r="H468" s="327">
        <f t="shared" si="42"/>
        <v>0</v>
      </c>
    </row>
    <row r="469" spans="2:8">
      <c r="B469" s="326" t="str">
        <f t="shared" si="43"/>
        <v/>
      </c>
      <c r="C469" s="325" t="str">
        <f t="shared" si="44"/>
        <v/>
      </c>
      <c r="D469" s="329" t="str">
        <f t="shared" si="45"/>
        <v/>
      </c>
      <c r="E469" s="327" t="str">
        <f t="shared" si="46"/>
        <v/>
      </c>
      <c r="F469" s="327" t="str">
        <f t="shared" si="47"/>
        <v/>
      </c>
      <c r="G469" s="328"/>
      <c r="H469" s="327">
        <f t="shared" si="42"/>
        <v>0</v>
      </c>
    </row>
    <row r="470" spans="2:8">
      <c r="B470" s="326" t="str">
        <f t="shared" si="43"/>
        <v/>
      </c>
      <c r="C470" s="325" t="str">
        <f t="shared" si="44"/>
        <v/>
      </c>
      <c r="D470" s="329" t="str">
        <f t="shared" si="45"/>
        <v/>
      </c>
      <c r="E470" s="327" t="str">
        <f t="shared" si="46"/>
        <v/>
      </c>
      <c r="F470" s="327" t="str">
        <f t="shared" si="47"/>
        <v/>
      </c>
      <c r="G470" s="328"/>
      <c r="H470" s="327">
        <f t="shared" si="42"/>
        <v>0</v>
      </c>
    </row>
    <row r="471" spans="2:8">
      <c r="B471" s="326" t="str">
        <f t="shared" si="43"/>
        <v/>
      </c>
      <c r="C471" s="325" t="str">
        <f t="shared" si="44"/>
        <v/>
      </c>
      <c r="D471" s="329" t="str">
        <f t="shared" si="45"/>
        <v/>
      </c>
      <c r="E471" s="327" t="str">
        <f t="shared" si="46"/>
        <v/>
      </c>
      <c r="F471" s="327" t="str">
        <f t="shared" si="47"/>
        <v/>
      </c>
      <c r="G471" s="328"/>
      <c r="H471" s="327">
        <f t="shared" si="42"/>
        <v>0</v>
      </c>
    </row>
    <row r="472" spans="2:8">
      <c r="B472" s="326" t="str">
        <f t="shared" si="43"/>
        <v/>
      </c>
      <c r="C472" s="325" t="str">
        <f t="shared" si="44"/>
        <v/>
      </c>
      <c r="D472" s="329" t="str">
        <f t="shared" si="45"/>
        <v/>
      </c>
      <c r="E472" s="327" t="str">
        <f t="shared" si="46"/>
        <v/>
      </c>
      <c r="F472" s="327" t="str">
        <f t="shared" si="47"/>
        <v/>
      </c>
      <c r="G472" s="328"/>
      <c r="H472" s="327">
        <f t="shared" si="42"/>
        <v>0</v>
      </c>
    </row>
    <row r="473" spans="2:8">
      <c r="B473" s="326" t="str">
        <f t="shared" si="43"/>
        <v/>
      </c>
      <c r="C473" s="325" t="str">
        <f t="shared" si="44"/>
        <v/>
      </c>
      <c r="D473" s="329" t="str">
        <f t="shared" si="45"/>
        <v/>
      </c>
      <c r="E473" s="327" t="str">
        <f t="shared" si="46"/>
        <v/>
      </c>
      <c r="F473" s="327" t="str">
        <f t="shared" si="47"/>
        <v/>
      </c>
      <c r="G473" s="328"/>
      <c r="H473" s="327">
        <f t="shared" si="42"/>
        <v>0</v>
      </c>
    </row>
    <row r="474" spans="2:8">
      <c r="B474" s="326" t="str">
        <f t="shared" si="43"/>
        <v/>
      </c>
      <c r="C474" s="325" t="str">
        <f t="shared" si="44"/>
        <v/>
      </c>
      <c r="D474" s="329" t="str">
        <f t="shared" si="45"/>
        <v/>
      </c>
      <c r="E474" s="327" t="str">
        <f t="shared" si="46"/>
        <v/>
      </c>
      <c r="F474" s="327" t="str">
        <f t="shared" si="47"/>
        <v/>
      </c>
      <c r="G474" s="328"/>
      <c r="H474" s="327">
        <f t="shared" si="42"/>
        <v>0</v>
      </c>
    </row>
    <row r="475" spans="2:8">
      <c r="B475" s="326" t="str">
        <f t="shared" si="43"/>
        <v/>
      </c>
      <c r="C475" s="325" t="str">
        <f t="shared" si="44"/>
        <v/>
      </c>
      <c r="D475" s="329" t="str">
        <f t="shared" si="45"/>
        <v/>
      </c>
      <c r="E475" s="327" t="str">
        <f t="shared" si="46"/>
        <v/>
      </c>
      <c r="F475" s="327" t="str">
        <f t="shared" si="47"/>
        <v/>
      </c>
      <c r="G475" s="328"/>
      <c r="H475" s="327">
        <f t="shared" si="42"/>
        <v>0</v>
      </c>
    </row>
    <row r="476" spans="2:8">
      <c r="B476" s="326" t="str">
        <f t="shared" si="43"/>
        <v/>
      </c>
      <c r="C476" s="325" t="str">
        <f t="shared" si="44"/>
        <v/>
      </c>
      <c r="D476" s="329" t="str">
        <f t="shared" si="45"/>
        <v/>
      </c>
      <c r="E476" s="327" t="str">
        <f t="shared" si="46"/>
        <v/>
      </c>
      <c r="F476" s="327" t="str">
        <f t="shared" si="47"/>
        <v/>
      </c>
      <c r="G476" s="328"/>
      <c r="H476" s="327">
        <f t="shared" si="42"/>
        <v>0</v>
      </c>
    </row>
    <row r="477" spans="2:8">
      <c r="B477" s="326" t="str">
        <f t="shared" si="43"/>
        <v/>
      </c>
      <c r="C477" s="325" t="str">
        <f t="shared" si="44"/>
        <v/>
      </c>
      <c r="D477" s="329" t="str">
        <f t="shared" si="45"/>
        <v/>
      </c>
      <c r="E477" s="327" t="str">
        <f t="shared" si="46"/>
        <v/>
      </c>
      <c r="F477" s="327" t="str">
        <f t="shared" si="47"/>
        <v/>
      </c>
      <c r="G477" s="328"/>
      <c r="H477" s="327">
        <f t="shared" si="42"/>
        <v>0</v>
      </c>
    </row>
    <row r="478" spans="2:8">
      <c r="B478" s="326" t="str">
        <f t="shared" si="43"/>
        <v/>
      </c>
      <c r="C478" s="325" t="str">
        <f t="shared" si="44"/>
        <v/>
      </c>
      <c r="D478" s="329" t="str">
        <f t="shared" si="45"/>
        <v/>
      </c>
      <c r="E478" s="327" t="str">
        <f t="shared" si="46"/>
        <v/>
      </c>
      <c r="F478" s="327" t="str">
        <f t="shared" si="47"/>
        <v/>
      </c>
      <c r="G478" s="328"/>
      <c r="H478" s="327">
        <f t="shared" si="42"/>
        <v>0</v>
      </c>
    </row>
    <row r="479" spans="2:8">
      <c r="B479" s="326" t="str">
        <f t="shared" si="43"/>
        <v/>
      </c>
      <c r="C479" s="325" t="str">
        <f t="shared" si="44"/>
        <v/>
      </c>
      <c r="D479" s="329" t="str">
        <f t="shared" si="45"/>
        <v/>
      </c>
      <c r="E479" s="327" t="str">
        <f t="shared" si="46"/>
        <v/>
      </c>
      <c r="F479" s="327" t="str">
        <f t="shared" si="47"/>
        <v/>
      </c>
      <c r="G479" s="328"/>
      <c r="H479" s="327">
        <f t="shared" si="42"/>
        <v>0</v>
      </c>
    </row>
    <row r="480" spans="2:8">
      <c r="B480" s="326" t="str">
        <f t="shared" si="43"/>
        <v/>
      </c>
      <c r="C480" s="325" t="str">
        <f t="shared" si="44"/>
        <v/>
      </c>
      <c r="D480" s="329" t="str">
        <f t="shared" si="45"/>
        <v/>
      </c>
      <c r="E480" s="327" t="str">
        <f t="shared" si="46"/>
        <v/>
      </c>
      <c r="F480" s="327" t="str">
        <f t="shared" si="47"/>
        <v/>
      </c>
      <c r="G480" s="328"/>
      <c r="H480" s="327">
        <f t="shared" si="42"/>
        <v>0</v>
      </c>
    </row>
    <row r="481" spans="2:8">
      <c r="B481" s="326" t="str">
        <f t="shared" si="43"/>
        <v/>
      </c>
      <c r="C481" s="325" t="str">
        <f t="shared" si="44"/>
        <v/>
      </c>
      <c r="D481" s="329" t="str">
        <f t="shared" si="45"/>
        <v/>
      </c>
      <c r="E481" s="327" t="str">
        <f t="shared" si="46"/>
        <v/>
      </c>
      <c r="F481" s="327" t="str">
        <f t="shared" si="47"/>
        <v/>
      </c>
      <c r="G481" s="328"/>
      <c r="H481" s="327">
        <f t="shared" si="42"/>
        <v>0</v>
      </c>
    </row>
    <row r="482" spans="2:8">
      <c r="B482" s="326" t="str">
        <f t="shared" si="43"/>
        <v/>
      </c>
      <c r="C482" s="325" t="str">
        <f t="shared" si="44"/>
        <v/>
      </c>
      <c r="D482" s="329" t="str">
        <f t="shared" si="45"/>
        <v/>
      </c>
      <c r="E482" s="327" t="str">
        <f t="shared" si="46"/>
        <v/>
      </c>
      <c r="F482" s="327" t="str">
        <f t="shared" si="47"/>
        <v/>
      </c>
      <c r="G482" s="328"/>
      <c r="H482" s="327">
        <f t="shared" si="42"/>
        <v>0</v>
      </c>
    </row>
    <row r="483" spans="2:8">
      <c r="B483" s="326" t="str">
        <f t="shared" si="43"/>
        <v/>
      </c>
      <c r="C483" s="325" t="str">
        <f t="shared" si="44"/>
        <v/>
      </c>
      <c r="D483" s="329" t="str">
        <f t="shared" si="45"/>
        <v/>
      </c>
      <c r="E483" s="327" t="str">
        <f t="shared" si="46"/>
        <v/>
      </c>
      <c r="F483" s="327" t="str">
        <f t="shared" si="47"/>
        <v/>
      </c>
      <c r="G483" s="328"/>
      <c r="H483" s="327">
        <f t="shared" si="42"/>
        <v>0</v>
      </c>
    </row>
    <row r="484" spans="2:8">
      <c r="B484" s="326" t="str">
        <f t="shared" si="43"/>
        <v/>
      </c>
      <c r="C484" s="325" t="str">
        <f t="shared" si="44"/>
        <v/>
      </c>
      <c r="D484" s="329" t="str">
        <f t="shared" si="45"/>
        <v/>
      </c>
      <c r="E484" s="327" t="str">
        <f t="shared" si="46"/>
        <v/>
      </c>
      <c r="F484" s="327" t="str">
        <f t="shared" si="47"/>
        <v/>
      </c>
      <c r="G484" s="328"/>
      <c r="H484" s="327">
        <f t="shared" si="42"/>
        <v>0</v>
      </c>
    </row>
    <row r="485" spans="2:8">
      <c r="B485" s="326" t="str">
        <f t="shared" si="43"/>
        <v/>
      </c>
      <c r="C485" s="325" t="str">
        <f t="shared" si="44"/>
        <v/>
      </c>
      <c r="D485" s="329" t="str">
        <f t="shared" si="45"/>
        <v/>
      </c>
      <c r="E485" s="327" t="str">
        <f t="shared" si="46"/>
        <v/>
      </c>
      <c r="F485" s="327" t="str">
        <f t="shared" si="47"/>
        <v/>
      </c>
      <c r="G485" s="328"/>
      <c r="H485" s="327">
        <f t="shared" si="42"/>
        <v>0</v>
      </c>
    </row>
    <row r="486" spans="2:8">
      <c r="B486" s="326" t="str">
        <f t="shared" si="43"/>
        <v/>
      </c>
      <c r="C486" s="325" t="str">
        <f t="shared" si="44"/>
        <v/>
      </c>
      <c r="D486" s="329" t="str">
        <f t="shared" si="45"/>
        <v/>
      </c>
      <c r="E486" s="327" t="str">
        <f t="shared" si="46"/>
        <v/>
      </c>
      <c r="F486" s="327" t="str">
        <f t="shared" si="47"/>
        <v/>
      </c>
      <c r="G486" s="328"/>
      <c r="H486" s="327">
        <f t="shared" si="42"/>
        <v>0</v>
      </c>
    </row>
    <row r="487" spans="2:8">
      <c r="B487" s="326" t="str">
        <f t="shared" si="43"/>
        <v/>
      </c>
      <c r="C487" s="325" t="str">
        <f t="shared" si="44"/>
        <v/>
      </c>
      <c r="D487" s="329" t="str">
        <f t="shared" si="45"/>
        <v/>
      </c>
      <c r="E487" s="327" t="str">
        <f t="shared" si="46"/>
        <v/>
      </c>
      <c r="F487" s="327" t="str">
        <f t="shared" si="47"/>
        <v/>
      </c>
      <c r="G487" s="328"/>
      <c r="H487" s="327">
        <f t="shared" si="42"/>
        <v>0</v>
      </c>
    </row>
    <row r="488" spans="2:8">
      <c r="B488" s="326" t="str">
        <f t="shared" si="43"/>
        <v/>
      </c>
      <c r="C488" s="325" t="str">
        <f t="shared" si="44"/>
        <v/>
      </c>
      <c r="D488" s="329" t="str">
        <f t="shared" si="45"/>
        <v/>
      </c>
      <c r="E488" s="327" t="str">
        <f t="shared" si="46"/>
        <v/>
      </c>
      <c r="F488" s="327" t="str">
        <f t="shared" si="47"/>
        <v/>
      </c>
      <c r="G488" s="328"/>
      <c r="H488" s="327">
        <f t="shared" si="42"/>
        <v>0</v>
      </c>
    </row>
    <row r="489" spans="2:8">
      <c r="B489" s="326" t="str">
        <f t="shared" si="43"/>
        <v/>
      </c>
      <c r="C489" s="325" t="str">
        <f t="shared" si="44"/>
        <v/>
      </c>
      <c r="D489" s="329" t="str">
        <f t="shared" si="45"/>
        <v/>
      </c>
      <c r="E489" s="327" t="str">
        <f t="shared" si="46"/>
        <v/>
      </c>
      <c r="F489" s="327" t="str">
        <f t="shared" si="47"/>
        <v/>
      </c>
      <c r="G489" s="328"/>
      <c r="H489" s="327">
        <f t="shared" si="42"/>
        <v>0</v>
      </c>
    </row>
    <row r="490" spans="2:8">
      <c r="B490" s="326" t="str">
        <f t="shared" si="43"/>
        <v/>
      </c>
      <c r="C490" s="325" t="str">
        <f t="shared" si="44"/>
        <v/>
      </c>
      <c r="D490" s="329" t="str">
        <f t="shared" si="45"/>
        <v/>
      </c>
      <c r="E490" s="327" t="str">
        <f t="shared" si="46"/>
        <v/>
      </c>
      <c r="F490" s="327" t="str">
        <f t="shared" si="47"/>
        <v/>
      </c>
      <c r="G490" s="328"/>
      <c r="H490" s="327">
        <f t="shared" si="42"/>
        <v>0</v>
      </c>
    </row>
    <row r="491" spans="2:8">
      <c r="B491" s="326" t="str">
        <f t="shared" si="43"/>
        <v/>
      </c>
      <c r="C491" s="325" t="str">
        <f t="shared" si="44"/>
        <v/>
      </c>
      <c r="D491" s="329" t="str">
        <f t="shared" si="45"/>
        <v/>
      </c>
      <c r="E491" s="327" t="str">
        <f t="shared" si="46"/>
        <v/>
      </c>
      <c r="F491" s="327" t="str">
        <f t="shared" si="47"/>
        <v/>
      </c>
      <c r="G491" s="328"/>
      <c r="H491" s="327">
        <f t="shared" si="42"/>
        <v>0</v>
      </c>
    </row>
    <row r="492" spans="2:8">
      <c r="B492" s="326" t="str">
        <f t="shared" si="43"/>
        <v/>
      </c>
      <c r="C492" s="325" t="str">
        <f t="shared" si="44"/>
        <v/>
      </c>
      <c r="D492" s="329" t="str">
        <f t="shared" si="45"/>
        <v/>
      </c>
      <c r="E492" s="327" t="str">
        <f t="shared" si="46"/>
        <v/>
      </c>
      <c r="F492" s="327" t="str">
        <f t="shared" si="47"/>
        <v/>
      </c>
      <c r="G492" s="328"/>
      <c r="H492" s="327">
        <f t="shared" si="42"/>
        <v>0</v>
      </c>
    </row>
    <row r="493" spans="2:8">
      <c r="B493" s="326" t="str">
        <f t="shared" si="43"/>
        <v/>
      </c>
      <c r="C493" s="325" t="str">
        <f t="shared" si="44"/>
        <v/>
      </c>
      <c r="D493" s="329" t="str">
        <f t="shared" si="45"/>
        <v/>
      </c>
      <c r="E493" s="327" t="str">
        <f t="shared" si="46"/>
        <v/>
      </c>
      <c r="F493" s="327" t="str">
        <f t="shared" si="47"/>
        <v/>
      </c>
      <c r="G493" s="328"/>
      <c r="H493" s="327">
        <f t="shared" si="42"/>
        <v>0</v>
      </c>
    </row>
    <row r="494" spans="2:8">
      <c r="B494" s="326" t="str">
        <f t="shared" si="43"/>
        <v/>
      </c>
      <c r="C494" s="325" t="str">
        <f t="shared" si="44"/>
        <v/>
      </c>
      <c r="D494" s="329" t="str">
        <f t="shared" si="45"/>
        <v/>
      </c>
      <c r="E494" s="327" t="str">
        <f t="shared" si="46"/>
        <v/>
      </c>
      <c r="F494" s="327" t="str">
        <f t="shared" si="47"/>
        <v/>
      </c>
      <c r="G494" s="328"/>
      <c r="H494" s="327">
        <f t="shared" si="42"/>
        <v>0</v>
      </c>
    </row>
    <row r="495" spans="2:8">
      <c r="B495" s="326" t="str">
        <f t="shared" si="43"/>
        <v/>
      </c>
      <c r="C495" s="325" t="str">
        <f t="shared" si="44"/>
        <v/>
      </c>
      <c r="D495" s="329" t="str">
        <f t="shared" si="45"/>
        <v/>
      </c>
      <c r="E495" s="327" t="str">
        <f t="shared" si="46"/>
        <v/>
      </c>
      <c r="F495" s="327" t="str">
        <f t="shared" si="47"/>
        <v/>
      </c>
      <c r="G495" s="328"/>
      <c r="H495" s="327">
        <f t="shared" si="42"/>
        <v>0</v>
      </c>
    </row>
    <row r="496" spans="2:8">
      <c r="B496" s="326" t="str">
        <f t="shared" si="43"/>
        <v/>
      </c>
      <c r="C496" s="325" t="str">
        <f t="shared" si="44"/>
        <v/>
      </c>
      <c r="D496" s="329" t="str">
        <f t="shared" si="45"/>
        <v/>
      </c>
      <c r="E496" s="327" t="str">
        <f t="shared" si="46"/>
        <v/>
      </c>
      <c r="F496" s="327" t="str">
        <f t="shared" si="47"/>
        <v/>
      </c>
      <c r="G496" s="328"/>
      <c r="H496" s="327">
        <f t="shared" si="42"/>
        <v>0</v>
      </c>
    </row>
    <row r="497" spans="2:8">
      <c r="B497" s="326" t="str">
        <f t="shared" si="43"/>
        <v/>
      </c>
      <c r="C497" s="325" t="str">
        <f t="shared" si="44"/>
        <v/>
      </c>
      <c r="D497" s="329" t="str">
        <f t="shared" si="45"/>
        <v/>
      </c>
      <c r="E497" s="327" t="str">
        <f t="shared" si="46"/>
        <v/>
      </c>
      <c r="F497" s="327" t="str">
        <f t="shared" si="47"/>
        <v/>
      </c>
      <c r="G497" s="328"/>
      <c r="H497" s="327">
        <f t="shared" si="42"/>
        <v>0</v>
      </c>
    </row>
    <row r="498" spans="2:8">
      <c r="B498" s="326" t="str">
        <f t="shared" si="43"/>
        <v/>
      </c>
      <c r="C498" s="325" t="str">
        <f t="shared" si="44"/>
        <v/>
      </c>
      <c r="D498" s="329" t="str">
        <f t="shared" si="45"/>
        <v/>
      </c>
      <c r="E498" s="327" t="str">
        <f t="shared" si="46"/>
        <v/>
      </c>
      <c r="F498" s="327" t="str">
        <f t="shared" si="47"/>
        <v/>
      </c>
      <c r="G498" s="328"/>
      <c r="H498" s="327">
        <f t="shared" si="42"/>
        <v>0</v>
      </c>
    </row>
    <row r="499" spans="2:8">
      <c r="B499" s="326" t="str">
        <f t="shared" si="43"/>
        <v/>
      </c>
      <c r="C499" s="325" t="str">
        <f t="shared" si="44"/>
        <v/>
      </c>
      <c r="D499" s="329" t="str">
        <f t="shared" si="45"/>
        <v/>
      </c>
      <c r="E499" s="327" t="str">
        <f t="shared" si="46"/>
        <v/>
      </c>
      <c r="F499" s="327" t="str">
        <f t="shared" si="47"/>
        <v/>
      </c>
      <c r="G499" s="328"/>
      <c r="H499" s="327">
        <f t="shared" si="42"/>
        <v>0</v>
      </c>
    </row>
    <row r="500" spans="2:8">
      <c r="B500" s="326" t="str">
        <f t="shared" si="43"/>
        <v/>
      </c>
      <c r="C500" s="325" t="str">
        <f t="shared" si="44"/>
        <v/>
      </c>
      <c r="D500" s="329" t="str">
        <f t="shared" si="45"/>
        <v/>
      </c>
      <c r="E500" s="327" t="str">
        <f t="shared" si="46"/>
        <v/>
      </c>
      <c r="F500" s="327" t="str">
        <f t="shared" si="47"/>
        <v/>
      </c>
      <c r="G500" s="328"/>
      <c r="H500" s="327">
        <f t="shared" si="42"/>
        <v>0</v>
      </c>
    </row>
    <row r="501" spans="2:8">
      <c r="B501" s="326" t="str">
        <f t="shared" si="43"/>
        <v/>
      </c>
      <c r="C501" s="325" t="str">
        <f t="shared" si="44"/>
        <v/>
      </c>
      <c r="D501" s="329" t="str">
        <f t="shared" si="45"/>
        <v/>
      </c>
      <c r="E501" s="327" t="str">
        <f t="shared" si="46"/>
        <v/>
      </c>
      <c r="F501" s="327" t="str">
        <f t="shared" si="47"/>
        <v/>
      </c>
      <c r="G501" s="328"/>
      <c r="H501" s="327">
        <f t="shared" si="42"/>
        <v>0</v>
      </c>
    </row>
    <row r="502" spans="2:8">
      <c r="B502" s="326" t="str">
        <f t="shared" si="43"/>
        <v/>
      </c>
      <c r="C502" s="325" t="str">
        <f t="shared" si="44"/>
        <v/>
      </c>
      <c r="D502" s="329" t="str">
        <f t="shared" si="45"/>
        <v/>
      </c>
      <c r="E502" s="327" t="str">
        <f t="shared" si="46"/>
        <v/>
      </c>
      <c r="F502" s="327" t="str">
        <f t="shared" si="47"/>
        <v/>
      </c>
      <c r="G502" s="328"/>
      <c r="H502" s="327">
        <f t="shared" si="42"/>
        <v>0</v>
      </c>
    </row>
    <row r="503" spans="2:8">
      <c r="B503" s="326" t="str">
        <f t="shared" si="43"/>
        <v/>
      </c>
      <c r="C503" s="325" t="str">
        <f t="shared" si="44"/>
        <v/>
      </c>
      <c r="D503" s="329" t="str">
        <f t="shared" si="45"/>
        <v/>
      </c>
      <c r="E503" s="327" t="str">
        <f t="shared" si="46"/>
        <v/>
      </c>
      <c r="F503" s="327" t="str">
        <f t="shared" si="47"/>
        <v/>
      </c>
      <c r="G503" s="328"/>
      <c r="H503" s="327">
        <f t="shared" si="42"/>
        <v>0</v>
      </c>
    </row>
    <row r="504" spans="2:8">
      <c r="B504" s="326" t="str">
        <f t="shared" si="43"/>
        <v/>
      </c>
      <c r="C504" s="325" t="str">
        <f t="shared" si="44"/>
        <v/>
      </c>
      <c r="D504" s="329" t="str">
        <f t="shared" si="45"/>
        <v/>
      </c>
      <c r="E504" s="327" t="str">
        <f t="shared" si="46"/>
        <v/>
      </c>
      <c r="F504" s="327" t="str">
        <f t="shared" si="47"/>
        <v/>
      </c>
      <c r="G504" s="328"/>
      <c r="H504" s="327">
        <f t="shared" si="42"/>
        <v>0</v>
      </c>
    </row>
    <row r="505" spans="2:8">
      <c r="B505" s="326" t="str">
        <f t="shared" si="43"/>
        <v/>
      </c>
      <c r="C505" s="325" t="str">
        <f t="shared" si="44"/>
        <v/>
      </c>
      <c r="D505" s="329" t="str">
        <f t="shared" si="45"/>
        <v/>
      </c>
      <c r="E505" s="327" t="str">
        <f t="shared" si="46"/>
        <v/>
      </c>
      <c r="F505" s="327" t="str">
        <f t="shared" si="47"/>
        <v/>
      </c>
      <c r="G505" s="328"/>
      <c r="H505" s="327">
        <f t="shared" si="42"/>
        <v>0</v>
      </c>
    </row>
    <row r="506" spans="2:8">
      <c r="B506" s="326" t="str">
        <f t="shared" si="43"/>
        <v/>
      </c>
      <c r="C506" s="325" t="str">
        <f t="shared" si="44"/>
        <v/>
      </c>
      <c r="D506" s="329" t="str">
        <f t="shared" si="45"/>
        <v/>
      </c>
      <c r="E506" s="327" t="str">
        <f t="shared" si="46"/>
        <v/>
      </c>
      <c r="F506" s="327" t="str">
        <f t="shared" si="47"/>
        <v/>
      </c>
      <c r="G506" s="328"/>
      <c r="H506" s="327">
        <f t="shared" si="42"/>
        <v>0</v>
      </c>
    </row>
    <row r="507" spans="2:8">
      <c r="B507" s="326" t="str">
        <f t="shared" si="43"/>
        <v/>
      </c>
      <c r="C507" s="325" t="str">
        <f t="shared" si="44"/>
        <v/>
      </c>
      <c r="D507" s="329" t="str">
        <f t="shared" si="45"/>
        <v/>
      </c>
      <c r="E507" s="327" t="str">
        <f t="shared" si="46"/>
        <v/>
      </c>
      <c r="F507" s="327" t="str">
        <f t="shared" si="47"/>
        <v/>
      </c>
      <c r="G507" s="328"/>
      <c r="H507" s="327">
        <f t="shared" si="42"/>
        <v>0</v>
      </c>
    </row>
    <row r="508" spans="2:8">
      <c r="B508" s="326" t="str">
        <f t="shared" si="43"/>
        <v/>
      </c>
      <c r="C508" s="325" t="str">
        <f t="shared" si="44"/>
        <v/>
      </c>
      <c r="D508" s="329" t="str">
        <f t="shared" si="45"/>
        <v/>
      </c>
      <c r="E508" s="327" t="str">
        <f t="shared" si="46"/>
        <v/>
      </c>
      <c r="F508" s="327" t="str">
        <f t="shared" si="47"/>
        <v/>
      </c>
      <c r="G508" s="328"/>
      <c r="H508" s="327">
        <f t="shared" si="42"/>
        <v>0</v>
      </c>
    </row>
    <row r="509" spans="2:8">
      <c r="B509" s="326" t="str">
        <f t="shared" si="43"/>
        <v/>
      </c>
      <c r="C509" s="325" t="str">
        <f t="shared" si="44"/>
        <v/>
      </c>
      <c r="D509" s="329" t="str">
        <f t="shared" si="45"/>
        <v/>
      </c>
      <c r="E509" s="327" t="str">
        <f t="shared" si="46"/>
        <v/>
      </c>
      <c r="F509" s="327" t="str">
        <f t="shared" si="47"/>
        <v/>
      </c>
      <c r="G509" s="328"/>
      <c r="H509" s="327">
        <f t="shared" si="42"/>
        <v>0</v>
      </c>
    </row>
    <row r="510" spans="2:8">
      <c r="B510" s="326" t="str">
        <f t="shared" si="43"/>
        <v/>
      </c>
      <c r="C510" s="325" t="str">
        <f t="shared" si="44"/>
        <v/>
      </c>
      <c r="D510" s="329" t="str">
        <f t="shared" si="45"/>
        <v/>
      </c>
      <c r="E510" s="327" t="str">
        <f t="shared" si="46"/>
        <v/>
      </c>
      <c r="F510" s="327" t="str">
        <f t="shared" si="47"/>
        <v/>
      </c>
      <c r="G510" s="328"/>
      <c r="H510" s="327">
        <f t="shared" si="42"/>
        <v>0</v>
      </c>
    </row>
    <row r="511" spans="2:8">
      <c r="B511" s="326" t="str">
        <f t="shared" si="43"/>
        <v/>
      </c>
      <c r="C511" s="325" t="str">
        <f t="shared" si="44"/>
        <v/>
      </c>
      <c r="D511" s="329" t="str">
        <f t="shared" si="45"/>
        <v/>
      </c>
      <c r="E511" s="327" t="str">
        <f t="shared" si="46"/>
        <v/>
      </c>
      <c r="F511" s="327" t="str">
        <f t="shared" si="47"/>
        <v/>
      </c>
      <c r="G511" s="328"/>
      <c r="H511" s="327">
        <f t="shared" si="42"/>
        <v>0</v>
      </c>
    </row>
    <row r="512" spans="2:8">
      <c r="B512" s="326" t="str">
        <f t="shared" si="43"/>
        <v/>
      </c>
      <c r="C512" s="325" t="str">
        <f t="shared" si="44"/>
        <v/>
      </c>
      <c r="D512" s="329" t="str">
        <f t="shared" si="45"/>
        <v/>
      </c>
      <c r="E512" s="327" t="str">
        <f t="shared" si="46"/>
        <v/>
      </c>
      <c r="F512" s="327" t="str">
        <f t="shared" si="47"/>
        <v/>
      </c>
      <c r="G512" s="328"/>
      <c r="H512" s="327">
        <f t="shared" si="42"/>
        <v>0</v>
      </c>
    </row>
    <row r="513" spans="2:8">
      <c r="B513" s="326" t="str">
        <f t="shared" si="43"/>
        <v/>
      </c>
      <c r="C513" s="325" t="str">
        <f t="shared" si="44"/>
        <v/>
      </c>
      <c r="D513" s="329" t="str">
        <f t="shared" si="45"/>
        <v/>
      </c>
      <c r="E513" s="327" t="str">
        <f t="shared" si="46"/>
        <v/>
      </c>
      <c r="F513" s="327" t="str">
        <f t="shared" si="47"/>
        <v/>
      </c>
      <c r="G513" s="328"/>
      <c r="H513" s="327">
        <f t="shared" si="42"/>
        <v>0</v>
      </c>
    </row>
    <row r="514" spans="2:8">
      <c r="B514" s="326" t="str">
        <f t="shared" si="43"/>
        <v/>
      </c>
      <c r="C514" s="325" t="str">
        <f t="shared" si="44"/>
        <v/>
      </c>
      <c r="D514" s="329" t="str">
        <f t="shared" si="45"/>
        <v/>
      </c>
      <c r="E514" s="327" t="str">
        <f t="shared" si="46"/>
        <v/>
      </c>
      <c r="F514" s="327" t="str">
        <f t="shared" si="47"/>
        <v/>
      </c>
      <c r="G514" s="328"/>
      <c r="H514" s="327">
        <f t="shared" si="42"/>
        <v>0</v>
      </c>
    </row>
    <row r="515" spans="2:8">
      <c r="B515" s="326" t="str">
        <f t="shared" si="43"/>
        <v/>
      </c>
      <c r="C515" s="325" t="str">
        <f t="shared" si="44"/>
        <v/>
      </c>
      <c r="D515" s="329" t="str">
        <f t="shared" si="45"/>
        <v/>
      </c>
      <c r="E515" s="327" t="str">
        <f t="shared" si="46"/>
        <v/>
      </c>
      <c r="F515" s="327" t="str">
        <f t="shared" si="47"/>
        <v/>
      </c>
      <c r="G515" s="328"/>
      <c r="H515" s="327">
        <f t="shared" si="42"/>
        <v>0</v>
      </c>
    </row>
    <row r="516" spans="2:8">
      <c r="B516" s="326" t="str">
        <f t="shared" si="43"/>
        <v/>
      </c>
      <c r="C516" s="325" t="str">
        <f t="shared" si="44"/>
        <v/>
      </c>
      <c r="D516" s="329" t="str">
        <f t="shared" si="45"/>
        <v/>
      </c>
      <c r="E516" s="327" t="str">
        <f t="shared" si="46"/>
        <v/>
      </c>
      <c r="F516" s="327" t="str">
        <f t="shared" si="47"/>
        <v/>
      </c>
      <c r="G516" s="328"/>
      <c r="H516" s="327">
        <f t="shared" si="42"/>
        <v>0</v>
      </c>
    </row>
    <row r="517" spans="2:8">
      <c r="B517" s="326" t="str">
        <f t="shared" si="43"/>
        <v/>
      </c>
      <c r="C517" s="325" t="str">
        <f t="shared" si="44"/>
        <v/>
      </c>
      <c r="D517" s="329" t="str">
        <f t="shared" si="45"/>
        <v/>
      </c>
      <c r="E517" s="327" t="str">
        <f t="shared" si="46"/>
        <v/>
      </c>
      <c r="F517" s="327" t="str">
        <f t="shared" si="47"/>
        <v/>
      </c>
      <c r="G517" s="328"/>
      <c r="H517" s="327">
        <f t="shared" si="42"/>
        <v>0</v>
      </c>
    </row>
    <row r="518" spans="2:8">
      <c r="B518" s="326" t="str">
        <f t="shared" si="43"/>
        <v/>
      </c>
      <c r="C518" s="325" t="str">
        <f t="shared" si="44"/>
        <v/>
      </c>
      <c r="D518" s="329" t="str">
        <f t="shared" si="45"/>
        <v/>
      </c>
      <c r="E518" s="327" t="str">
        <f t="shared" si="46"/>
        <v/>
      </c>
      <c r="F518" s="327" t="str">
        <f t="shared" si="47"/>
        <v/>
      </c>
      <c r="G518" s="328"/>
      <c r="H518" s="327">
        <f t="shared" si="42"/>
        <v>0</v>
      </c>
    </row>
    <row r="519" spans="2:8">
      <c r="B519" s="326" t="str">
        <f t="shared" si="43"/>
        <v/>
      </c>
      <c r="C519" s="325" t="str">
        <f t="shared" si="44"/>
        <v/>
      </c>
      <c r="D519" s="329" t="str">
        <f t="shared" si="45"/>
        <v/>
      </c>
      <c r="E519" s="327" t="str">
        <f t="shared" si="46"/>
        <v/>
      </c>
      <c r="F519" s="327" t="str">
        <f t="shared" si="47"/>
        <v/>
      </c>
      <c r="G519" s="328"/>
      <c r="H519" s="327">
        <f t="shared" si="42"/>
        <v>0</v>
      </c>
    </row>
    <row r="520" spans="2:8">
      <c r="B520" s="326" t="str">
        <f t="shared" si="43"/>
        <v/>
      </c>
      <c r="C520" s="325" t="str">
        <f t="shared" si="44"/>
        <v/>
      </c>
      <c r="D520" s="329" t="str">
        <f t="shared" si="45"/>
        <v/>
      </c>
      <c r="E520" s="327" t="str">
        <f t="shared" si="46"/>
        <v/>
      </c>
      <c r="F520" s="327" t="str">
        <f t="shared" si="47"/>
        <v/>
      </c>
      <c r="G520" s="328"/>
      <c r="H520" s="327">
        <f t="shared" si="42"/>
        <v>0</v>
      </c>
    </row>
    <row r="521" spans="2:8">
      <c r="B521" s="326" t="str">
        <f t="shared" si="43"/>
        <v/>
      </c>
      <c r="C521" s="325" t="str">
        <f t="shared" si="44"/>
        <v/>
      </c>
      <c r="D521" s="329" t="str">
        <f t="shared" si="45"/>
        <v/>
      </c>
      <c r="E521" s="327" t="str">
        <f t="shared" si="46"/>
        <v/>
      </c>
      <c r="F521" s="327" t="str">
        <f t="shared" si="47"/>
        <v/>
      </c>
      <c r="G521" s="328"/>
      <c r="H521" s="327">
        <f t="shared" si="42"/>
        <v>0</v>
      </c>
    </row>
    <row r="522" spans="2:8">
      <c r="B522" s="326" t="str">
        <f t="shared" si="43"/>
        <v/>
      </c>
      <c r="C522" s="325" t="str">
        <f t="shared" si="44"/>
        <v/>
      </c>
      <c r="D522" s="329" t="str">
        <f t="shared" si="45"/>
        <v/>
      </c>
      <c r="E522" s="327" t="str">
        <f t="shared" si="46"/>
        <v/>
      </c>
      <c r="F522" s="327" t="str">
        <f t="shared" si="47"/>
        <v/>
      </c>
      <c r="G522" s="328"/>
      <c r="H522" s="327">
        <f t="shared" si="42"/>
        <v>0</v>
      </c>
    </row>
    <row r="523" spans="2:8">
      <c r="B523" s="326" t="str">
        <f t="shared" si="43"/>
        <v/>
      </c>
      <c r="C523" s="325" t="str">
        <f t="shared" si="44"/>
        <v/>
      </c>
      <c r="D523" s="329" t="str">
        <f t="shared" si="45"/>
        <v/>
      </c>
      <c r="E523" s="327" t="str">
        <f t="shared" si="46"/>
        <v/>
      </c>
      <c r="F523" s="327" t="str">
        <f t="shared" si="47"/>
        <v/>
      </c>
      <c r="G523" s="328"/>
      <c r="H523" s="327">
        <f t="shared" si="42"/>
        <v>0</v>
      </c>
    </row>
    <row r="524" spans="2:8">
      <c r="B524" s="326" t="str">
        <f t="shared" si="43"/>
        <v/>
      </c>
      <c r="C524" s="325" t="str">
        <f t="shared" si="44"/>
        <v/>
      </c>
      <c r="D524" s="329" t="str">
        <f t="shared" si="45"/>
        <v/>
      </c>
      <c r="E524" s="327" t="str">
        <f t="shared" si="46"/>
        <v/>
      </c>
      <c r="F524" s="327" t="str">
        <f t="shared" si="47"/>
        <v/>
      </c>
      <c r="G524" s="328"/>
      <c r="H524" s="327">
        <f t="shared" si="42"/>
        <v>0</v>
      </c>
    </row>
    <row r="525" spans="2:8">
      <c r="B525" s="326" t="str">
        <f t="shared" si="43"/>
        <v/>
      </c>
      <c r="C525" s="325" t="str">
        <f t="shared" si="44"/>
        <v/>
      </c>
      <c r="D525" s="329" t="str">
        <f t="shared" si="45"/>
        <v/>
      </c>
      <c r="E525" s="327" t="str">
        <f t="shared" si="46"/>
        <v/>
      </c>
      <c r="F525" s="327" t="str">
        <f t="shared" si="47"/>
        <v/>
      </c>
      <c r="G525" s="328"/>
      <c r="H525" s="327">
        <f t="shared" si="42"/>
        <v>0</v>
      </c>
    </row>
    <row r="526" spans="2:8">
      <c r="B526" s="326" t="str">
        <f t="shared" si="43"/>
        <v/>
      </c>
      <c r="C526" s="325" t="str">
        <f t="shared" si="44"/>
        <v/>
      </c>
      <c r="D526" s="329" t="str">
        <f t="shared" si="45"/>
        <v/>
      </c>
      <c r="E526" s="327" t="str">
        <f t="shared" si="46"/>
        <v/>
      </c>
      <c r="F526" s="327" t="str">
        <f t="shared" si="47"/>
        <v/>
      </c>
      <c r="G526" s="328"/>
      <c r="H526" s="327">
        <f t="shared" si="42"/>
        <v>0</v>
      </c>
    </row>
    <row r="527" spans="2:8">
      <c r="B527" s="326" t="str">
        <f t="shared" si="43"/>
        <v/>
      </c>
      <c r="C527" s="325" t="str">
        <f t="shared" si="44"/>
        <v/>
      </c>
      <c r="D527" s="329" t="str">
        <f t="shared" si="45"/>
        <v/>
      </c>
      <c r="E527" s="327" t="str">
        <f t="shared" si="46"/>
        <v/>
      </c>
      <c r="F527" s="327" t="str">
        <f t="shared" si="47"/>
        <v/>
      </c>
      <c r="G527" s="328"/>
      <c r="H527" s="327">
        <f t="shared" si="42"/>
        <v>0</v>
      </c>
    </row>
    <row r="528" spans="2:8">
      <c r="B528" s="326" t="str">
        <f t="shared" si="43"/>
        <v/>
      </c>
      <c r="C528" s="325" t="str">
        <f t="shared" si="44"/>
        <v/>
      </c>
      <c r="D528" s="329" t="str">
        <f t="shared" si="45"/>
        <v/>
      </c>
      <c r="E528" s="327" t="str">
        <f t="shared" si="46"/>
        <v/>
      </c>
      <c r="F528" s="327" t="str">
        <f t="shared" si="47"/>
        <v/>
      </c>
      <c r="G528" s="328"/>
      <c r="H528" s="327">
        <f t="shared" si="42"/>
        <v>0</v>
      </c>
    </row>
    <row r="529" spans="2:8">
      <c r="B529" s="326" t="str">
        <f t="shared" si="43"/>
        <v/>
      </c>
      <c r="C529" s="325" t="str">
        <f t="shared" si="44"/>
        <v/>
      </c>
      <c r="D529" s="329" t="str">
        <f t="shared" si="45"/>
        <v/>
      </c>
      <c r="E529" s="327" t="str">
        <f t="shared" si="46"/>
        <v/>
      </c>
      <c r="F529" s="327" t="str">
        <f t="shared" si="47"/>
        <v/>
      </c>
      <c r="G529" s="328"/>
      <c r="H529" s="327">
        <f t="shared" ref="H529:H592" si="48">IF(B529="",0,ROUND(H528-E529-G529,2))</f>
        <v>0</v>
      </c>
    </row>
    <row r="530" spans="2:8">
      <c r="B530" s="326" t="str">
        <f t="shared" ref="B530:B593" si="49">IF(B529&lt;$H$7,IF(H529&gt;0,B529+1,""),"")</f>
        <v/>
      </c>
      <c r="C530" s="325" t="str">
        <f t="shared" ref="C530:C593" si="50">IF(B530="","",IF(B530&lt;=$H$7,IF(payments_per_year=26,DATE(YEAR(start_date),MONTH(start_date),DAY(start_date)+14*B530),IF(payments_per_year=52,DATE(YEAR(start_date),MONTH(start_date),DAY(start_date)+7*B530),DATE(YEAR(start_date),MONTH(start_date)+B530*12/$D$9,DAY(start_date)))),""))</f>
        <v/>
      </c>
      <c r="D530" s="329" t="str">
        <f t="shared" ref="D530:D593" si="51">IF(C530="","",IF($H$6+F530&gt;H529,ROUND(H529+F530,2),$H$6))</f>
        <v/>
      </c>
      <c r="E530" s="327" t="str">
        <f t="shared" ref="E530:E593" si="52">IF(C530="","",D530-F530)</f>
        <v/>
      </c>
      <c r="F530" s="327" t="str">
        <f t="shared" ref="F530:F593" si="53">IF(C530="","",ROUND(H529*$D$7/payments_per_year,2))</f>
        <v/>
      </c>
      <c r="G530" s="328"/>
      <c r="H530" s="327">
        <f t="shared" si="48"/>
        <v>0</v>
      </c>
    </row>
    <row r="531" spans="2:8">
      <c r="B531" s="326" t="str">
        <f t="shared" si="49"/>
        <v/>
      </c>
      <c r="C531" s="325" t="str">
        <f t="shared" si="50"/>
        <v/>
      </c>
      <c r="D531" s="329" t="str">
        <f t="shared" si="51"/>
        <v/>
      </c>
      <c r="E531" s="327" t="str">
        <f t="shared" si="52"/>
        <v/>
      </c>
      <c r="F531" s="327" t="str">
        <f t="shared" si="53"/>
        <v/>
      </c>
      <c r="G531" s="328"/>
      <c r="H531" s="327">
        <f t="shared" si="48"/>
        <v>0</v>
      </c>
    </row>
    <row r="532" spans="2:8">
      <c r="B532" s="326" t="str">
        <f t="shared" si="49"/>
        <v/>
      </c>
      <c r="C532" s="325" t="str">
        <f t="shared" si="50"/>
        <v/>
      </c>
      <c r="D532" s="329" t="str">
        <f t="shared" si="51"/>
        <v/>
      </c>
      <c r="E532" s="327" t="str">
        <f t="shared" si="52"/>
        <v/>
      </c>
      <c r="F532" s="327" t="str">
        <f t="shared" si="53"/>
        <v/>
      </c>
      <c r="G532" s="328"/>
      <c r="H532" s="327">
        <f t="shared" si="48"/>
        <v>0</v>
      </c>
    </row>
    <row r="533" spans="2:8">
      <c r="B533" s="326" t="str">
        <f t="shared" si="49"/>
        <v/>
      </c>
      <c r="C533" s="325" t="str">
        <f t="shared" si="50"/>
        <v/>
      </c>
      <c r="D533" s="329" t="str">
        <f t="shared" si="51"/>
        <v/>
      </c>
      <c r="E533" s="327" t="str">
        <f t="shared" si="52"/>
        <v/>
      </c>
      <c r="F533" s="327" t="str">
        <f t="shared" si="53"/>
        <v/>
      </c>
      <c r="G533" s="328"/>
      <c r="H533" s="327">
        <f t="shared" si="48"/>
        <v>0</v>
      </c>
    </row>
    <row r="534" spans="2:8">
      <c r="B534" s="326" t="str">
        <f t="shared" si="49"/>
        <v/>
      </c>
      <c r="C534" s="325" t="str">
        <f t="shared" si="50"/>
        <v/>
      </c>
      <c r="D534" s="329" t="str">
        <f t="shared" si="51"/>
        <v/>
      </c>
      <c r="E534" s="327" t="str">
        <f t="shared" si="52"/>
        <v/>
      </c>
      <c r="F534" s="327" t="str">
        <f t="shared" si="53"/>
        <v/>
      </c>
      <c r="G534" s="328"/>
      <c r="H534" s="327">
        <f t="shared" si="48"/>
        <v>0</v>
      </c>
    </row>
    <row r="535" spans="2:8">
      <c r="B535" s="326" t="str">
        <f t="shared" si="49"/>
        <v/>
      </c>
      <c r="C535" s="325" t="str">
        <f t="shared" si="50"/>
        <v/>
      </c>
      <c r="D535" s="329" t="str">
        <f t="shared" si="51"/>
        <v/>
      </c>
      <c r="E535" s="327" t="str">
        <f t="shared" si="52"/>
        <v/>
      </c>
      <c r="F535" s="327" t="str">
        <f t="shared" si="53"/>
        <v/>
      </c>
      <c r="G535" s="328"/>
      <c r="H535" s="327">
        <f t="shared" si="48"/>
        <v>0</v>
      </c>
    </row>
    <row r="536" spans="2:8">
      <c r="B536" s="326" t="str">
        <f t="shared" si="49"/>
        <v/>
      </c>
      <c r="C536" s="325" t="str">
        <f t="shared" si="50"/>
        <v/>
      </c>
      <c r="D536" s="329" t="str">
        <f t="shared" si="51"/>
        <v/>
      </c>
      <c r="E536" s="327" t="str">
        <f t="shared" si="52"/>
        <v/>
      </c>
      <c r="F536" s="327" t="str">
        <f t="shared" si="53"/>
        <v/>
      </c>
      <c r="G536" s="328"/>
      <c r="H536" s="327">
        <f t="shared" si="48"/>
        <v>0</v>
      </c>
    </row>
    <row r="537" spans="2:8">
      <c r="B537" s="326" t="str">
        <f t="shared" si="49"/>
        <v/>
      </c>
      <c r="C537" s="325" t="str">
        <f t="shared" si="50"/>
        <v/>
      </c>
      <c r="D537" s="329" t="str">
        <f t="shared" si="51"/>
        <v/>
      </c>
      <c r="E537" s="327" t="str">
        <f t="shared" si="52"/>
        <v/>
      </c>
      <c r="F537" s="327" t="str">
        <f t="shared" si="53"/>
        <v/>
      </c>
      <c r="G537" s="328"/>
      <c r="H537" s="327">
        <f t="shared" si="48"/>
        <v>0</v>
      </c>
    </row>
    <row r="538" spans="2:8">
      <c r="B538" s="326" t="str">
        <f t="shared" si="49"/>
        <v/>
      </c>
      <c r="C538" s="325" t="str">
        <f t="shared" si="50"/>
        <v/>
      </c>
      <c r="D538" s="329" t="str">
        <f t="shared" si="51"/>
        <v/>
      </c>
      <c r="E538" s="327" t="str">
        <f t="shared" si="52"/>
        <v/>
      </c>
      <c r="F538" s="327" t="str">
        <f t="shared" si="53"/>
        <v/>
      </c>
      <c r="G538" s="328"/>
      <c r="H538" s="327">
        <f t="shared" si="48"/>
        <v>0</v>
      </c>
    </row>
    <row r="539" spans="2:8">
      <c r="B539" s="326" t="str">
        <f t="shared" si="49"/>
        <v/>
      </c>
      <c r="C539" s="325" t="str">
        <f t="shared" si="50"/>
        <v/>
      </c>
      <c r="D539" s="329" t="str">
        <f t="shared" si="51"/>
        <v/>
      </c>
      <c r="E539" s="327" t="str">
        <f t="shared" si="52"/>
        <v/>
      </c>
      <c r="F539" s="327" t="str">
        <f t="shared" si="53"/>
        <v/>
      </c>
      <c r="G539" s="328"/>
      <c r="H539" s="327">
        <f t="shared" si="48"/>
        <v>0</v>
      </c>
    </row>
    <row r="540" spans="2:8">
      <c r="B540" s="326" t="str">
        <f t="shared" si="49"/>
        <v/>
      </c>
      <c r="C540" s="325" t="str">
        <f t="shared" si="50"/>
        <v/>
      </c>
      <c r="D540" s="329" t="str">
        <f t="shared" si="51"/>
        <v/>
      </c>
      <c r="E540" s="327" t="str">
        <f t="shared" si="52"/>
        <v/>
      </c>
      <c r="F540" s="327" t="str">
        <f t="shared" si="53"/>
        <v/>
      </c>
      <c r="G540" s="328"/>
      <c r="H540" s="327">
        <f t="shared" si="48"/>
        <v>0</v>
      </c>
    </row>
    <row r="541" spans="2:8">
      <c r="B541" s="326" t="str">
        <f t="shared" si="49"/>
        <v/>
      </c>
      <c r="C541" s="325" t="str">
        <f t="shared" si="50"/>
        <v/>
      </c>
      <c r="D541" s="329" t="str">
        <f t="shared" si="51"/>
        <v/>
      </c>
      <c r="E541" s="327" t="str">
        <f t="shared" si="52"/>
        <v/>
      </c>
      <c r="F541" s="327" t="str">
        <f t="shared" si="53"/>
        <v/>
      </c>
      <c r="G541" s="328"/>
      <c r="H541" s="327">
        <f t="shared" si="48"/>
        <v>0</v>
      </c>
    </row>
    <row r="542" spans="2:8">
      <c r="B542" s="326" t="str">
        <f t="shared" si="49"/>
        <v/>
      </c>
      <c r="C542" s="325" t="str">
        <f t="shared" si="50"/>
        <v/>
      </c>
      <c r="D542" s="329" t="str">
        <f t="shared" si="51"/>
        <v/>
      </c>
      <c r="E542" s="327" t="str">
        <f t="shared" si="52"/>
        <v/>
      </c>
      <c r="F542" s="327" t="str">
        <f t="shared" si="53"/>
        <v/>
      </c>
      <c r="G542" s="328"/>
      <c r="H542" s="327">
        <f t="shared" si="48"/>
        <v>0</v>
      </c>
    </row>
    <row r="543" spans="2:8">
      <c r="B543" s="326" t="str">
        <f t="shared" si="49"/>
        <v/>
      </c>
      <c r="C543" s="325" t="str">
        <f t="shared" si="50"/>
        <v/>
      </c>
      <c r="D543" s="329" t="str">
        <f t="shared" si="51"/>
        <v/>
      </c>
      <c r="E543" s="327" t="str">
        <f t="shared" si="52"/>
        <v/>
      </c>
      <c r="F543" s="327" t="str">
        <f t="shared" si="53"/>
        <v/>
      </c>
      <c r="G543" s="328"/>
      <c r="H543" s="327">
        <f t="shared" si="48"/>
        <v>0</v>
      </c>
    </row>
    <row r="544" spans="2:8">
      <c r="B544" s="326" t="str">
        <f t="shared" si="49"/>
        <v/>
      </c>
      <c r="C544" s="325" t="str">
        <f t="shared" si="50"/>
        <v/>
      </c>
      <c r="D544" s="329" t="str">
        <f t="shared" si="51"/>
        <v/>
      </c>
      <c r="E544" s="327" t="str">
        <f t="shared" si="52"/>
        <v/>
      </c>
      <c r="F544" s="327" t="str">
        <f t="shared" si="53"/>
        <v/>
      </c>
      <c r="G544" s="328"/>
      <c r="H544" s="327">
        <f t="shared" si="48"/>
        <v>0</v>
      </c>
    </row>
    <row r="545" spans="2:8">
      <c r="B545" s="326" t="str">
        <f t="shared" si="49"/>
        <v/>
      </c>
      <c r="C545" s="325" t="str">
        <f t="shared" si="50"/>
        <v/>
      </c>
      <c r="D545" s="329" t="str">
        <f t="shared" si="51"/>
        <v/>
      </c>
      <c r="E545" s="327" t="str">
        <f t="shared" si="52"/>
        <v/>
      </c>
      <c r="F545" s="327" t="str">
        <f t="shared" si="53"/>
        <v/>
      </c>
      <c r="G545" s="328"/>
      <c r="H545" s="327">
        <f t="shared" si="48"/>
        <v>0</v>
      </c>
    </row>
    <row r="546" spans="2:8">
      <c r="B546" s="326" t="str">
        <f t="shared" si="49"/>
        <v/>
      </c>
      <c r="C546" s="325" t="str">
        <f t="shared" si="50"/>
        <v/>
      </c>
      <c r="D546" s="329" t="str">
        <f t="shared" si="51"/>
        <v/>
      </c>
      <c r="E546" s="327" t="str">
        <f t="shared" si="52"/>
        <v/>
      </c>
      <c r="F546" s="327" t="str">
        <f t="shared" si="53"/>
        <v/>
      </c>
      <c r="G546" s="328"/>
      <c r="H546" s="327">
        <f t="shared" si="48"/>
        <v>0</v>
      </c>
    </row>
    <row r="547" spans="2:8">
      <c r="B547" s="326" t="str">
        <f t="shared" si="49"/>
        <v/>
      </c>
      <c r="C547" s="325" t="str">
        <f t="shared" si="50"/>
        <v/>
      </c>
      <c r="D547" s="329" t="str">
        <f t="shared" si="51"/>
        <v/>
      </c>
      <c r="E547" s="327" t="str">
        <f t="shared" si="52"/>
        <v/>
      </c>
      <c r="F547" s="327" t="str">
        <f t="shared" si="53"/>
        <v/>
      </c>
      <c r="G547" s="328"/>
      <c r="H547" s="327">
        <f t="shared" si="48"/>
        <v>0</v>
      </c>
    </row>
    <row r="548" spans="2:8">
      <c r="B548" s="326" t="str">
        <f t="shared" si="49"/>
        <v/>
      </c>
      <c r="C548" s="325" t="str">
        <f t="shared" si="50"/>
        <v/>
      </c>
      <c r="D548" s="329" t="str">
        <f t="shared" si="51"/>
        <v/>
      </c>
      <c r="E548" s="327" t="str">
        <f t="shared" si="52"/>
        <v/>
      </c>
      <c r="F548" s="327" t="str">
        <f t="shared" si="53"/>
        <v/>
      </c>
      <c r="G548" s="328"/>
      <c r="H548" s="327">
        <f t="shared" si="48"/>
        <v>0</v>
      </c>
    </row>
    <row r="549" spans="2:8">
      <c r="B549" s="326" t="str">
        <f t="shared" si="49"/>
        <v/>
      </c>
      <c r="C549" s="325" t="str">
        <f t="shared" si="50"/>
        <v/>
      </c>
      <c r="D549" s="329" t="str">
        <f t="shared" si="51"/>
        <v/>
      </c>
      <c r="E549" s="327" t="str">
        <f t="shared" si="52"/>
        <v/>
      </c>
      <c r="F549" s="327" t="str">
        <f t="shared" si="53"/>
        <v/>
      </c>
      <c r="G549" s="328"/>
      <c r="H549" s="327">
        <f t="shared" si="48"/>
        <v>0</v>
      </c>
    </row>
    <row r="550" spans="2:8">
      <c r="B550" s="326" t="str">
        <f t="shared" si="49"/>
        <v/>
      </c>
      <c r="C550" s="325" t="str">
        <f t="shared" si="50"/>
        <v/>
      </c>
      <c r="D550" s="329" t="str">
        <f t="shared" si="51"/>
        <v/>
      </c>
      <c r="E550" s="327" t="str">
        <f t="shared" si="52"/>
        <v/>
      </c>
      <c r="F550" s="327" t="str">
        <f t="shared" si="53"/>
        <v/>
      </c>
      <c r="G550" s="328"/>
      <c r="H550" s="327">
        <f t="shared" si="48"/>
        <v>0</v>
      </c>
    </row>
    <row r="551" spans="2:8">
      <c r="B551" s="326" t="str">
        <f t="shared" si="49"/>
        <v/>
      </c>
      <c r="C551" s="325" t="str">
        <f t="shared" si="50"/>
        <v/>
      </c>
      <c r="D551" s="329" t="str">
        <f t="shared" si="51"/>
        <v/>
      </c>
      <c r="E551" s="327" t="str">
        <f t="shared" si="52"/>
        <v/>
      </c>
      <c r="F551" s="327" t="str">
        <f t="shared" si="53"/>
        <v/>
      </c>
      <c r="G551" s="328"/>
      <c r="H551" s="327">
        <f t="shared" si="48"/>
        <v>0</v>
      </c>
    </row>
    <row r="552" spans="2:8">
      <c r="B552" s="326" t="str">
        <f t="shared" si="49"/>
        <v/>
      </c>
      <c r="C552" s="325" t="str">
        <f t="shared" si="50"/>
        <v/>
      </c>
      <c r="D552" s="329" t="str">
        <f t="shared" si="51"/>
        <v/>
      </c>
      <c r="E552" s="327" t="str">
        <f t="shared" si="52"/>
        <v/>
      </c>
      <c r="F552" s="327" t="str">
        <f t="shared" si="53"/>
        <v/>
      </c>
      <c r="G552" s="328"/>
      <c r="H552" s="327">
        <f t="shared" si="48"/>
        <v>0</v>
      </c>
    </row>
    <row r="553" spans="2:8">
      <c r="B553" s="326" t="str">
        <f t="shared" si="49"/>
        <v/>
      </c>
      <c r="C553" s="325" t="str">
        <f t="shared" si="50"/>
        <v/>
      </c>
      <c r="D553" s="329" t="str">
        <f t="shared" si="51"/>
        <v/>
      </c>
      <c r="E553" s="327" t="str">
        <f t="shared" si="52"/>
        <v/>
      </c>
      <c r="F553" s="327" t="str">
        <f t="shared" si="53"/>
        <v/>
      </c>
      <c r="G553" s="328"/>
      <c r="H553" s="327">
        <f t="shared" si="48"/>
        <v>0</v>
      </c>
    </row>
    <row r="554" spans="2:8">
      <c r="B554" s="326" t="str">
        <f t="shared" si="49"/>
        <v/>
      </c>
      <c r="C554" s="325" t="str">
        <f t="shared" si="50"/>
        <v/>
      </c>
      <c r="D554" s="329" t="str">
        <f t="shared" si="51"/>
        <v/>
      </c>
      <c r="E554" s="327" t="str">
        <f t="shared" si="52"/>
        <v/>
      </c>
      <c r="F554" s="327" t="str">
        <f t="shared" si="53"/>
        <v/>
      </c>
      <c r="G554" s="328"/>
      <c r="H554" s="327">
        <f t="shared" si="48"/>
        <v>0</v>
      </c>
    </row>
    <row r="555" spans="2:8">
      <c r="B555" s="326" t="str">
        <f t="shared" si="49"/>
        <v/>
      </c>
      <c r="C555" s="325" t="str">
        <f t="shared" si="50"/>
        <v/>
      </c>
      <c r="D555" s="329" t="str">
        <f t="shared" si="51"/>
        <v/>
      </c>
      <c r="E555" s="327" t="str">
        <f t="shared" si="52"/>
        <v/>
      </c>
      <c r="F555" s="327" t="str">
        <f t="shared" si="53"/>
        <v/>
      </c>
      <c r="G555" s="328"/>
      <c r="H555" s="327">
        <f t="shared" si="48"/>
        <v>0</v>
      </c>
    </row>
    <row r="556" spans="2:8">
      <c r="B556" s="326" t="str">
        <f t="shared" si="49"/>
        <v/>
      </c>
      <c r="C556" s="325" t="str">
        <f t="shared" si="50"/>
        <v/>
      </c>
      <c r="D556" s="329" t="str">
        <f t="shared" si="51"/>
        <v/>
      </c>
      <c r="E556" s="327" t="str">
        <f t="shared" si="52"/>
        <v/>
      </c>
      <c r="F556" s="327" t="str">
        <f t="shared" si="53"/>
        <v/>
      </c>
      <c r="G556" s="328"/>
      <c r="H556" s="327">
        <f t="shared" si="48"/>
        <v>0</v>
      </c>
    </row>
    <row r="557" spans="2:8">
      <c r="B557" s="326" t="str">
        <f t="shared" si="49"/>
        <v/>
      </c>
      <c r="C557" s="325" t="str">
        <f t="shared" si="50"/>
        <v/>
      </c>
      <c r="D557" s="329" t="str">
        <f t="shared" si="51"/>
        <v/>
      </c>
      <c r="E557" s="327" t="str">
        <f t="shared" si="52"/>
        <v/>
      </c>
      <c r="F557" s="327" t="str">
        <f t="shared" si="53"/>
        <v/>
      </c>
      <c r="G557" s="328"/>
      <c r="H557" s="327">
        <f t="shared" si="48"/>
        <v>0</v>
      </c>
    </row>
    <row r="558" spans="2:8">
      <c r="B558" s="326" t="str">
        <f t="shared" si="49"/>
        <v/>
      </c>
      <c r="C558" s="325" t="str">
        <f t="shared" si="50"/>
        <v/>
      </c>
      <c r="D558" s="329" t="str">
        <f t="shared" si="51"/>
        <v/>
      </c>
      <c r="E558" s="327" t="str">
        <f t="shared" si="52"/>
        <v/>
      </c>
      <c r="F558" s="327" t="str">
        <f t="shared" si="53"/>
        <v/>
      </c>
      <c r="G558" s="328"/>
      <c r="H558" s="327">
        <f t="shared" si="48"/>
        <v>0</v>
      </c>
    </row>
    <row r="559" spans="2:8">
      <c r="B559" s="326" t="str">
        <f t="shared" si="49"/>
        <v/>
      </c>
      <c r="C559" s="325" t="str">
        <f t="shared" si="50"/>
        <v/>
      </c>
      <c r="D559" s="329" t="str">
        <f t="shared" si="51"/>
        <v/>
      </c>
      <c r="E559" s="327" t="str">
        <f t="shared" si="52"/>
        <v/>
      </c>
      <c r="F559" s="327" t="str">
        <f t="shared" si="53"/>
        <v/>
      </c>
      <c r="G559" s="328"/>
      <c r="H559" s="327">
        <f t="shared" si="48"/>
        <v>0</v>
      </c>
    </row>
    <row r="560" spans="2:8">
      <c r="B560" s="326" t="str">
        <f t="shared" si="49"/>
        <v/>
      </c>
      <c r="C560" s="325" t="str">
        <f t="shared" si="50"/>
        <v/>
      </c>
      <c r="D560" s="329" t="str">
        <f t="shared" si="51"/>
        <v/>
      </c>
      <c r="E560" s="327" t="str">
        <f t="shared" si="52"/>
        <v/>
      </c>
      <c r="F560" s="327" t="str">
        <f t="shared" si="53"/>
        <v/>
      </c>
      <c r="G560" s="328"/>
      <c r="H560" s="327">
        <f t="shared" si="48"/>
        <v>0</v>
      </c>
    </row>
    <row r="561" spans="2:8">
      <c r="B561" s="326" t="str">
        <f t="shared" si="49"/>
        <v/>
      </c>
      <c r="C561" s="325" t="str">
        <f t="shared" si="50"/>
        <v/>
      </c>
      <c r="D561" s="329" t="str">
        <f t="shared" si="51"/>
        <v/>
      </c>
      <c r="E561" s="327" t="str">
        <f t="shared" si="52"/>
        <v/>
      </c>
      <c r="F561" s="327" t="str">
        <f t="shared" si="53"/>
        <v/>
      </c>
      <c r="G561" s="328"/>
      <c r="H561" s="327">
        <f t="shared" si="48"/>
        <v>0</v>
      </c>
    </row>
    <row r="562" spans="2:8">
      <c r="B562" s="326" t="str">
        <f t="shared" si="49"/>
        <v/>
      </c>
      <c r="C562" s="325" t="str">
        <f t="shared" si="50"/>
        <v/>
      </c>
      <c r="D562" s="329" t="str">
        <f t="shared" si="51"/>
        <v/>
      </c>
      <c r="E562" s="327" t="str">
        <f t="shared" si="52"/>
        <v/>
      </c>
      <c r="F562" s="327" t="str">
        <f t="shared" si="53"/>
        <v/>
      </c>
      <c r="G562" s="328"/>
      <c r="H562" s="327">
        <f t="shared" si="48"/>
        <v>0</v>
      </c>
    </row>
    <row r="563" spans="2:8">
      <c r="B563" s="326" t="str">
        <f t="shared" si="49"/>
        <v/>
      </c>
      <c r="C563" s="325" t="str">
        <f t="shared" si="50"/>
        <v/>
      </c>
      <c r="D563" s="329" t="str">
        <f t="shared" si="51"/>
        <v/>
      </c>
      <c r="E563" s="327" t="str">
        <f t="shared" si="52"/>
        <v/>
      </c>
      <c r="F563" s="327" t="str">
        <f t="shared" si="53"/>
        <v/>
      </c>
      <c r="G563" s="328"/>
      <c r="H563" s="327">
        <f t="shared" si="48"/>
        <v>0</v>
      </c>
    </row>
    <row r="564" spans="2:8">
      <c r="B564" s="326" t="str">
        <f t="shared" si="49"/>
        <v/>
      </c>
      <c r="C564" s="325" t="str">
        <f t="shared" si="50"/>
        <v/>
      </c>
      <c r="D564" s="329" t="str">
        <f t="shared" si="51"/>
        <v/>
      </c>
      <c r="E564" s="327" t="str">
        <f t="shared" si="52"/>
        <v/>
      </c>
      <c r="F564" s="327" t="str">
        <f t="shared" si="53"/>
        <v/>
      </c>
      <c r="G564" s="328"/>
      <c r="H564" s="327">
        <f t="shared" si="48"/>
        <v>0</v>
      </c>
    </row>
    <row r="565" spans="2:8">
      <c r="B565" s="326" t="str">
        <f t="shared" si="49"/>
        <v/>
      </c>
      <c r="C565" s="325" t="str">
        <f t="shared" si="50"/>
        <v/>
      </c>
      <c r="D565" s="329" t="str">
        <f t="shared" si="51"/>
        <v/>
      </c>
      <c r="E565" s="327" t="str">
        <f t="shared" si="52"/>
        <v/>
      </c>
      <c r="F565" s="327" t="str">
        <f t="shared" si="53"/>
        <v/>
      </c>
      <c r="G565" s="328"/>
      <c r="H565" s="327">
        <f t="shared" si="48"/>
        <v>0</v>
      </c>
    </row>
    <row r="566" spans="2:8">
      <c r="B566" s="326" t="str">
        <f t="shared" si="49"/>
        <v/>
      </c>
      <c r="C566" s="325" t="str">
        <f t="shared" si="50"/>
        <v/>
      </c>
      <c r="D566" s="329" t="str">
        <f t="shared" si="51"/>
        <v/>
      </c>
      <c r="E566" s="327" t="str">
        <f t="shared" si="52"/>
        <v/>
      </c>
      <c r="F566" s="327" t="str">
        <f t="shared" si="53"/>
        <v/>
      </c>
      <c r="G566" s="328"/>
      <c r="H566" s="327">
        <f t="shared" si="48"/>
        <v>0</v>
      </c>
    </row>
    <row r="567" spans="2:8">
      <c r="B567" s="326" t="str">
        <f t="shared" si="49"/>
        <v/>
      </c>
      <c r="C567" s="325" t="str">
        <f t="shared" si="50"/>
        <v/>
      </c>
      <c r="D567" s="329" t="str">
        <f t="shared" si="51"/>
        <v/>
      </c>
      <c r="E567" s="327" t="str">
        <f t="shared" si="52"/>
        <v/>
      </c>
      <c r="F567" s="327" t="str">
        <f t="shared" si="53"/>
        <v/>
      </c>
      <c r="G567" s="328"/>
      <c r="H567" s="327">
        <f t="shared" si="48"/>
        <v>0</v>
      </c>
    </row>
    <row r="568" spans="2:8">
      <c r="B568" s="326" t="str">
        <f t="shared" si="49"/>
        <v/>
      </c>
      <c r="C568" s="325" t="str">
        <f t="shared" si="50"/>
        <v/>
      </c>
      <c r="D568" s="329" t="str">
        <f t="shared" si="51"/>
        <v/>
      </c>
      <c r="E568" s="327" t="str">
        <f t="shared" si="52"/>
        <v/>
      </c>
      <c r="F568" s="327" t="str">
        <f t="shared" si="53"/>
        <v/>
      </c>
      <c r="G568" s="328"/>
      <c r="H568" s="327">
        <f t="shared" si="48"/>
        <v>0</v>
      </c>
    </row>
    <row r="569" spans="2:8">
      <c r="B569" s="326" t="str">
        <f t="shared" si="49"/>
        <v/>
      </c>
      <c r="C569" s="325" t="str">
        <f t="shared" si="50"/>
        <v/>
      </c>
      <c r="D569" s="329" t="str">
        <f t="shared" si="51"/>
        <v/>
      </c>
      <c r="E569" s="327" t="str">
        <f t="shared" si="52"/>
        <v/>
      </c>
      <c r="F569" s="327" t="str">
        <f t="shared" si="53"/>
        <v/>
      </c>
      <c r="G569" s="328"/>
      <c r="H569" s="327">
        <f t="shared" si="48"/>
        <v>0</v>
      </c>
    </row>
    <row r="570" spans="2:8">
      <c r="B570" s="326" t="str">
        <f t="shared" si="49"/>
        <v/>
      </c>
      <c r="C570" s="325" t="str">
        <f t="shared" si="50"/>
        <v/>
      </c>
      <c r="D570" s="329" t="str">
        <f t="shared" si="51"/>
        <v/>
      </c>
      <c r="E570" s="327" t="str">
        <f t="shared" si="52"/>
        <v/>
      </c>
      <c r="F570" s="327" t="str">
        <f t="shared" si="53"/>
        <v/>
      </c>
      <c r="G570" s="328"/>
      <c r="H570" s="327">
        <f t="shared" si="48"/>
        <v>0</v>
      </c>
    </row>
    <row r="571" spans="2:8">
      <c r="B571" s="326" t="str">
        <f t="shared" si="49"/>
        <v/>
      </c>
      <c r="C571" s="325" t="str">
        <f t="shared" si="50"/>
        <v/>
      </c>
      <c r="D571" s="329" t="str">
        <f t="shared" si="51"/>
        <v/>
      </c>
      <c r="E571" s="327" t="str">
        <f t="shared" si="52"/>
        <v/>
      </c>
      <c r="F571" s="327" t="str">
        <f t="shared" si="53"/>
        <v/>
      </c>
      <c r="G571" s="328"/>
      <c r="H571" s="327">
        <f t="shared" si="48"/>
        <v>0</v>
      </c>
    </row>
    <row r="572" spans="2:8">
      <c r="B572" s="326" t="str">
        <f t="shared" si="49"/>
        <v/>
      </c>
      <c r="C572" s="325" t="str">
        <f t="shared" si="50"/>
        <v/>
      </c>
      <c r="D572" s="329" t="str">
        <f t="shared" si="51"/>
        <v/>
      </c>
      <c r="E572" s="327" t="str">
        <f t="shared" si="52"/>
        <v/>
      </c>
      <c r="F572" s="327" t="str">
        <f t="shared" si="53"/>
        <v/>
      </c>
      <c r="G572" s="328"/>
      <c r="H572" s="327">
        <f t="shared" si="48"/>
        <v>0</v>
      </c>
    </row>
    <row r="573" spans="2:8">
      <c r="B573" s="326" t="str">
        <f t="shared" si="49"/>
        <v/>
      </c>
      <c r="C573" s="325" t="str">
        <f t="shared" si="50"/>
        <v/>
      </c>
      <c r="D573" s="329" t="str">
        <f t="shared" si="51"/>
        <v/>
      </c>
      <c r="E573" s="327" t="str">
        <f t="shared" si="52"/>
        <v/>
      </c>
      <c r="F573" s="327" t="str">
        <f t="shared" si="53"/>
        <v/>
      </c>
      <c r="G573" s="328"/>
      <c r="H573" s="327">
        <f t="shared" si="48"/>
        <v>0</v>
      </c>
    </row>
    <row r="574" spans="2:8">
      <c r="B574" s="326" t="str">
        <f t="shared" si="49"/>
        <v/>
      </c>
      <c r="C574" s="325" t="str">
        <f t="shared" si="50"/>
        <v/>
      </c>
      <c r="D574" s="329" t="str">
        <f t="shared" si="51"/>
        <v/>
      </c>
      <c r="E574" s="327" t="str">
        <f t="shared" si="52"/>
        <v/>
      </c>
      <c r="F574" s="327" t="str">
        <f t="shared" si="53"/>
        <v/>
      </c>
      <c r="G574" s="328"/>
      <c r="H574" s="327">
        <f t="shared" si="48"/>
        <v>0</v>
      </c>
    </row>
    <row r="575" spans="2:8">
      <c r="B575" s="326" t="str">
        <f t="shared" si="49"/>
        <v/>
      </c>
      <c r="C575" s="325" t="str">
        <f t="shared" si="50"/>
        <v/>
      </c>
      <c r="D575" s="329" t="str">
        <f t="shared" si="51"/>
        <v/>
      </c>
      <c r="E575" s="327" t="str">
        <f t="shared" si="52"/>
        <v/>
      </c>
      <c r="F575" s="327" t="str">
        <f t="shared" si="53"/>
        <v/>
      </c>
      <c r="G575" s="328"/>
      <c r="H575" s="327">
        <f t="shared" si="48"/>
        <v>0</v>
      </c>
    </row>
    <row r="576" spans="2:8">
      <c r="B576" s="326" t="str">
        <f t="shared" si="49"/>
        <v/>
      </c>
      <c r="C576" s="325" t="str">
        <f t="shared" si="50"/>
        <v/>
      </c>
      <c r="D576" s="329" t="str">
        <f t="shared" si="51"/>
        <v/>
      </c>
      <c r="E576" s="327" t="str">
        <f t="shared" si="52"/>
        <v/>
      </c>
      <c r="F576" s="327" t="str">
        <f t="shared" si="53"/>
        <v/>
      </c>
      <c r="G576" s="328"/>
      <c r="H576" s="327">
        <f t="shared" si="48"/>
        <v>0</v>
      </c>
    </row>
    <row r="577" spans="2:8">
      <c r="B577" s="326" t="str">
        <f t="shared" si="49"/>
        <v/>
      </c>
      <c r="C577" s="325" t="str">
        <f t="shared" si="50"/>
        <v/>
      </c>
      <c r="D577" s="329" t="str">
        <f t="shared" si="51"/>
        <v/>
      </c>
      <c r="E577" s="327" t="str">
        <f t="shared" si="52"/>
        <v/>
      </c>
      <c r="F577" s="327" t="str">
        <f t="shared" si="53"/>
        <v/>
      </c>
      <c r="G577" s="328"/>
      <c r="H577" s="327">
        <f t="shared" si="48"/>
        <v>0</v>
      </c>
    </row>
    <row r="578" spans="2:8">
      <c r="B578" s="326" t="str">
        <f t="shared" si="49"/>
        <v/>
      </c>
      <c r="C578" s="325" t="str">
        <f t="shared" si="50"/>
        <v/>
      </c>
      <c r="D578" s="329" t="str">
        <f t="shared" si="51"/>
        <v/>
      </c>
      <c r="E578" s="327" t="str">
        <f t="shared" si="52"/>
        <v/>
      </c>
      <c r="F578" s="327" t="str">
        <f t="shared" si="53"/>
        <v/>
      </c>
      <c r="G578" s="328"/>
      <c r="H578" s="327">
        <f t="shared" si="48"/>
        <v>0</v>
      </c>
    </row>
    <row r="579" spans="2:8">
      <c r="B579" s="326" t="str">
        <f t="shared" si="49"/>
        <v/>
      </c>
      <c r="C579" s="325" t="str">
        <f t="shared" si="50"/>
        <v/>
      </c>
      <c r="D579" s="329" t="str">
        <f t="shared" si="51"/>
        <v/>
      </c>
      <c r="E579" s="327" t="str">
        <f t="shared" si="52"/>
        <v/>
      </c>
      <c r="F579" s="327" t="str">
        <f t="shared" si="53"/>
        <v/>
      </c>
      <c r="G579" s="328"/>
      <c r="H579" s="327">
        <f t="shared" si="48"/>
        <v>0</v>
      </c>
    </row>
    <row r="580" spans="2:8">
      <c r="B580" s="326" t="str">
        <f t="shared" si="49"/>
        <v/>
      </c>
      <c r="C580" s="325" t="str">
        <f t="shared" si="50"/>
        <v/>
      </c>
      <c r="D580" s="329" t="str">
        <f t="shared" si="51"/>
        <v/>
      </c>
      <c r="E580" s="327" t="str">
        <f t="shared" si="52"/>
        <v/>
      </c>
      <c r="F580" s="327" t="str">
        <f t="shared" si="53"/>
        <v/>
      </c>
      <c r="G580" s="328"/>
      <c r="H580" s="327">
        <f t="shared" si="48"/>
        <v>0</v>
      </c>
    </row>
    <row r="581" spans="2:8">
      <c r="B581" s="326" t="str">
        <f t="shared" si="49"/>
        <v/>
      </c>
      <c r="C581" s="325" t="str">
        <f t="shared" si="50"/>
        <v/>
      </c>
      <c r="D581" s="329" t="str">
        <f t="shared" si="51"/>
        <v/>
      </c>
      <c r="E581" s="327" t="str">
        <f t="shared" si="52"/>
        <v/>
      </c>
      <c r="F581" s="327" t="str">
        <f t="shared" si="53"/>
        <v/>
      </c>
      <c r="G581" s="328"/>
      <c r="H581" s="327">
        <f t="shared" si="48"/>
        <v>0</v>
      </c>
    </row>
    <row r="582" spans="2:8">
      <c r="B582" s="326" t="str">
        <f t="shared" si="49"/>
        <v/>
      </c>
      <c r="C582" s="325" t="str">
        <f t="shared" si="50"/>
        <v/>
      </c>
      <c r="D582" s="329" t="str">
        <f t="shared" si="51"/>
        <v/>
      </c>
      <c r="E582" s="327" t="str">
        <f t="shared" si="52"/>
        <v/>
      </c>
      <c r="F582" s="327" t="str">
        <f t="shared" si="53"/>
        <v/>
      </c>
      <c r="G582" s="328"/>
      <c r="H582" s="327">
        <f t="shared" si="48"/>
        <v>0</v>
      </c>
    </row>
    <row r="583" spans="2:8">
      <c r="B583" s="326" t="str">
        <f t="shared" si="49"/>
        <v/>
      </c>
      <c r="C583" s="325" t="str">
        <f t="shared" si="50"/>
        <v/>
      </c>
      <c r="D583" s="329" t="str">
        <f t="shared" si="51"/>
        <v/>
      </c>
      <c r="E583" s="327" t="str">
        <f t="shared" si="52"/>
        <v/>
      </c>
      <c r="F583" s="327" t="str">
        <f t="shared" si="53"/>
        <v/>
      </c>
      <c r="G583" s="328"/>
      <c r="H583" s="327">
        <f t="shared" si="48"/>
        <v>0</v>
      </c>
    </row>
    <row r="584" spans="2:8">
      <c r="B584" s="326" t="str">
        <f t="shared" si="49"/>
        <v/>
      </c>
      <c r="C584" s="325" t="str">
        <f t="shared" si="50"/>
        <v/>
      </c>
      <c r="D584" s="329" t="str">
        <f t="shared" si="51"/>
        <v/>
      </c>
      <c r="E584" s="327" t="str">
        <f t="shared" si="52"/>
        <v/>
      </c>
      <c r="F584" s="327" t="str">
        <f t="shared" si="53"/>
        <v/>
      </c>
      <c r="G584" s="328"/>
      <c r="H584" s="327">
        <f t="shared" si="48"/>
        <v>0</v>
      </c>
    </row>
    <row r="585" spans="2:8">
      <c r="B585" s="326" t="str">
        <f t="shared" si="49"/>
        <v/>
      </c>
      <c r="C585" s="325" t="str">
        <f t="shared" si="50"/>
        <v/>
      </c>
      <c r="D585" s="329" t="str">
        <f t="shared" si="51"/>
        <v/>
      </c>
      <c r="E585" s="327" t="str">
        <f t="shared" si="52"/>
        <v/>
      </c>
      <c r="F585" s="327" t="str">
        <f t="shared" si="53"/>
        <v/>
      </c>
      <c r="G585" s="328"/>
      <c r="H585" s="327">
        <f t="shared" si="48"/>
        <v>0</v>
      </c>
    </row>
    <row r="586" spans="2:8">
      <c r="B586" s="326" t="str">
        <f t="shared" si="49"/>
        <v/>
      </c>
      <c r="C586" s="325" t="str">
        <f t="shared" si="50"/>
        <v/>
      </c>
      <c r="D586" s="329" t="str">
        <f t="shared" si="51"/>
        <v/>
      </c>
      <c r="E586" s="327" t="str">
        <f t="shared" si="52"/>
        <v/>
      </c>
      <c r="F586" s="327" t="str">
        <f t="shared" si="53"/>
        <v/>
      </c>
      <c r="G586" s="328"/>
      <c r="H586" s="327">
        <f t="shared" si="48"/>
        <v>0</v>
      </c>
    </row>
    <row r="587" spans="2:8">
      <c r="B587" s="326" t="str">
        <f t="shared" si="49"/>
        <v/>
      </c>
      <c r="C587" s="325" t="str">
        <f t="shared" si="50"/>
        <v/>
      </c>
      <c r="D587" s="329" t="str">
        <f t="shared" si="51"/>
        <v/>
      </c>
      <c r="E587" s="327" t="str">
        <f t="shared" si="52"/>
        <v/>
      </c>
      <c r="F587" s="327" t="str">
        <f t="shared" si="53"/>
        <v/>
      </c>
      <c r="G587" s="328"/>
      <c r="H587" s="327">
        <f t="shared" si="48"/>
        <v>0</v>
      </c>
    </row>
    <row r="588" spans="2:8">
      <c r="B588" s="326" t="str">
        <f t="shared" si="49"/>
        <v/>
      </c>
      <c r="C588" s="325" t="str">
        <f t="shared" si="50"/>
        <v/>
      </c>
      <c r="D588" s="329" t="str">
        <f t="shared" si="51"/>
        <v/>
      </c>
      <c r="E588" s="327" t="str">
        <f t="shared" si="52"/>
        <v/>
      </c>
      <c r="F588" s="327" t="str">
        <f t="shared" si="53"/>
        <v/>
      </c>
      <c r="G588" s="328"/>
      <c r="H588" s="327">
        <f t="shared" si="48"/>
        <v>0</v>
      </c>
    </row>
    <row r="589" spans="2:8">
      <c r="B589" s="326" t="str">
        <f t="shared" si="49"/>
        <v/>
      </c>
      <c r="C589" s="325" t="str">
        <f t="shared" si="50"/>
        <v/>
      </c>
      <c r="D589" s="329" t="str">
        <f t="shared" si="51"/>
        <v/>
      </c>
      <c r="E589" s="327" t="str">
        <f t="shared" si="52"/>
        <v/>
      </c>
      <c r="F589" s="327" t="str">
        <f t="shared" si="53"/>
        <v/>
      </c>
      <c r="G589" s="328"/>
      <c r="H589" s="327">
        <f t="shared" si="48"/>
        <v>0</v>
      </c>
    </row>
    <row r="590" spans="2:8">
      <c r="B590" s="326" t="str">
        <f t="shared" si="49"/>
        <v/>
      </c>
      <c r="C590" s="325" t="str">
        <f t="shared" si="50"/>
        <v/>
      </c>
      <c r="D590" s="329" t="str">
        <f t="shared" si="51"/>
        <v/>
      </c>
      <c r="E590" s="327" t="str">
        <f t="shared" si="52"/>
        <v/>
      </c>
      <c r="F590" s="327" t="str">
        <f t="shared" si="53"/>
        <v/>
      </c>
      <c r="G590" s="328"/>
      <c r="H590" s="327">
        <f t="shared" si="48"/>
        <v>0</v>
      </c>
    </row>
    <row r="591" spans="2:8">
      <c r="B591" s="326" t="str">
        <f t="shared" si="49"/>
        <v/>
      </c>
      <c r="C591" s="325" t="str">
        <f t="shared" si="50"/>
        <v/>
      </c>
      <c r="D591" s="329" t="str">
        <f t="shared" si="51"/>
        <v/>
      </c>
      <c r="E591" s="327" t="str">
        <f t="shared" si="52"/>
        <v/>
      </c>
      <c r="F591" s="327" t="str">
        <f t="shared" si="53"/>
        <v/>
      </c>
      <c r="G591" s="328"/>
      <c r="H591" s="327">
        <f t="shared" si="48"/>
        <v>0</v>
      </c>
    </row>
    <row r="592" spans="2:8">
      <c r="B592" s="326" t="str">
        <f t="shared" si="49"/>
        <v/>
      </c>
      <c r="C592" s="325" t="str">
        <f t="shared" si="50"/>
        <v/>
      </c>
      <c r="D592" s="329" t="str">
        <f t="shared" si="51"/>
        <v/>
      </c>
      <c r="E592" s="327" t="str">
        <f t="shared" si="52"/>
        <v/>
      </c>
      <c r="F592" s="327" t="str">
        <f t="shared" si="53"/>
        <v/>
      </c>
      <c r="G592" s="328"/>
      <c r="H592" s="327">
        <f t="shared" si="48"/>
        <v>0</v>
      </c>
    </row>
    <row r="593" spans="2:8">
      <c r="B593" s="326" t="str">
        <f t="shared" si="49"/>
        <v/>
      </c>
      <c r="C593" s="325" t="str">
        <f t="shared" si="50"/>
        <v/>
      </c>
      <c r="D593" s="329" t="str">
        <f t="shared" si="51"/>
        <v/>
      </c>
      <c r="E593" s="327" t="str">
        <f t="shared" si="52"/>
        <v/>
      </c>
      <c r="F593" s="327" t="str">
        <f t="shared" si="53"/>
        <v/>
      </c>
      <c r="G593" s="328"/>
      <c r="H593" s="327">
        <f t="shared" ref="H593:H656" si="54">IF(B593="",0,ROUND(H592-E593-G593,2))</f>
        <v>0</v>
      </c>
    </row>
    <row r="594" spans="2:8">
      <c r="B594" s="326" t="str">
        <f t="shared" ref="B594:B657" si="55">IF(B593&lt;$H$7,IF(H593&gt;0,B593+1,""),"")</f>
        <v/>
      </c>
      <c r="C594" s="325" t="str">
        <f t="shared" ref="C594:C657" si="56">IF(B594="","",IF(B594&lt;=$H$7,IF(payments_per_year=26,DATE(YEAR(start_date),MONTH(start_date),DAY(start_date)+14*B594),IF(payments_per_year=52,DATE(YEAR(start_date),MONTH(start_date),DAY(start_date)+7*B594),DATE(YEAR(start_date),MONTH(start_date)+B594*12/$D$9,DAY(start_date)))),""))</f>
        <v/>
      </c>
      <c r="D594" s="329" t="str">
        <f t="shared" ref="D594:D657" si="57">IF(C594="","",IF($H$6+F594&gt;H593,ROUND(H593+F594,2),$H$6))</f>
        <v/>
      </c>
      <c r="E594" s="327" t="str">
        <f t="shared" ref="E594:E657" si="58">IF(C594="","",D594-F594)</f>
        <v/>
      </c>
      <c r="F594" s="327" t="str">
        <f t="shared" ref="F594:F657" si="59">IF(C594="","",ROUND(H593*$D$7/payments_per_year,2))</f>
        <v/>
      </c>
      <c r="G594" s="328"/>
      <c r="H594" s="327">
        <f t="shared" si="54"/>
        <v>0</v>
      </c>
    </row>
    <row r="595" spans="2:8">
      <c r="B595" s="326" t="str">
        <f t="shared" si="55"/>
        <v/>
      </c>
      <c r="C595" s="325" t="str">
        <f t="shared" si="56"/>
        <v/>
      </c>
      <c r="D595" s="329" t="str">
        <f t="shared" si="57"/>
        <v/>
      </c>
      <c r="E595" s="327" t="str">
        <f t="shared" si="58"/>
        <v/>
      </c>
      <c r="F595" s="327" t="str">
        <f t="shared" si="59"/>
        <v/>
      </c>
      <c r="G595" s="328"/>
      <c r="H595" s="327">
        <f t="shared" si="54"/>
        <v>0</v>
      </c>
    </row>
    <row r="596" spans="2:8">
      <c r="B596" s="326" t="str">
        <f t="shared" si="55"/>
        <v/>
      </c>
      <c r="C596" s="325" t="str">
        <f t="shared" si="56"/>
        <v/>
      </c>
      <c r="D596" s="329" t="str">
        <f t="shared" si="57"/>
        <v/>
      </c>
      <c r="E596" s="327" t="str">
        <f t="shared" si="58"/>
        <v/>
      </c>
      <c r="F596" s="327" t="str">
        <f t="shared" si="59"/>
        <v/>
      </c>
      <c r="G596" s="328"/>
      <c r="H596" s="327">
        <f t="shared" si="54"/>
        <v>0</v>
      </c>
    </row>
    <row r="597" spans="2:8">
      <c r="B597" s="326" t="str">
        <f t="shared" si="55"/>
        <v/>
      </c>
      <c r="C597" s="325" t="str">
        <f t="shared" si="56"/>
        <v/>
      </c>
      <c r="D597" s="329" t="str">
        <f t="shared" si="57"/>
        <v/>
      </c>
      <c r="E597" s="327" t="str">
        <f t="shared" si="58"/>
        <v/>
      </c>
      <c r="F597" s="327" t="str">
        <f t="shared" si="59"/>
        <v/>
      </c>
      <c r="G597" s="328"/>
      <c r="H597" s="327">
        <f t="shared" si="54"/>
        <v>0</v>
      </c>
    </row>
    <row r="598" spans="2:8">
      <c r="B598" s="326" t="str">
        <f t="shared" si="55"/>
        <v/>
      </c>
      <c r="C598" s="325" t="str">
        <f t="shared" si="56"/>
        <v/>
      </c>
      <c r="D598" s="329" t="str">
        <f t="shared" si="57"/>
        <v/>
      </c>
      <c r="E598" s="327" t="str">
        <f t="shared" si="58"/>
        <v/>
      </c>
      <c r="F598" s="327" t="str">
        <f t="shared" si="59"/>
        <v/>
      </c>
      <c r="G598" s="328"/>
      <c r="H598" s="327">
        <f t="shared" si="54"/>
        <v>0</v>
      </c>
    </row>
    <row r="599" spans="2:8">
      <c r="B599" s="326" t="str">
        <f t="shared" si="55"/>
        <v/>
      </c>
      <c r="C599" s="325" t="str">
        <f t="shared" si="56"/>
        <v/>
      </c>
      <c r="D599" s="329" t="str">
        <f t="shared" si="57"/>
        <v/>
      </c>
      <c r="E599" s="327" t="str">
        <f t="shared" si="58"/>
        <v/>
      </c>
      <c r="F599" s="327" t="str">
        <f t="shared" si="59"/>
        <v/>
      </c>
      <c r="G599" s="328"/>
      <c r="H599" s="327">
        <f t="shared" si="54"/>
        <v>0</v>
      </c>
    </row>
    <row r="600" spans="2:8">
      <c r="B600" s="326" t="str">
        <f t="shared" si="55"/>
        <v/>
      </c>
      <c r="C600" s="325" t="str">
        <f t="shared" si="56"/>
        <v/>
      </c>
      <c r="D600" s="329" t="str">
        <f t="shared" si="57"/>
        <v/>
      </c>
      <c r="E600" s="327" t="str">
        <f t="shared" si="58"/>
        <v/>
      </c>
      <c r="F600" s="327" t="str">
        <f t="shared" si="59"/>
        <v/>
      </c>
      <c r="G600" s="328"/>
      <c r="H600" s="327">
        <f t="shared" si="54"/>
        <v>0</v>
      </c>
    </row>
    <row r="601" spans="2:8">
      <c r="B601" s="326" t="str">
        <f t="shared" si="55"/>
        <v/>
      </c>
      <c r="C601" s="325" t="str">
        <f t="shared" si="56"/>
        <v/>
      </c>
      <c r="D601" s="329" t="str">
        <f t="shared" si="57"/>
        <v/>
      </c>
      <c r="E601" s="327" t="str">
        <f t="shared" si="58"/>
        <v/>
      </c>
      <c r="F601" s="327" t="str">
        <f t="shared" si="59"/>
        <v/>
      </c>
      <c r="G601" s="328"/>
      <c r="H601" s="327">
        <f t="shared" si="54"/>
        <v>0</v>
      </c>
    </row>
    <row r="602" spans="2:8">
      <c r="B602" s="326" t="str">
        <f t="shared" si="55"/>
        <v/>
      </c>
      <c r="C602" s="325" t="str">
        <f t="shared" si="56"/>
        <v/>
      </c>
      <c r="D602" s="329" t="str">
        <f t="shared" si="57"/>
        <v/>
      </c>
      <c r="E602" s="327" t="str">
        <f t="shared" si="58"/>
        <v/>
      </c>
      <c r="F602" s="327" t="str">
        <f t="shared" si="59"/>
        <v/>
      </c>
      <c r="G602" s="328"/>
      <c r="H602" s="327">
        <f t="shared" si="54"/>
        <v>0</v>
      </c>
    </row>
    <row r="603" spans="2:8">
      <c r="B603" s="326" t="str">
        <f t="shared" si="55"/>
        <v/>
      </c>
      <c r="C603" s="325" t="str">
        <f t="shared" si="56"/>
        <v/>
      </c>
      <c r="D603" s="329" t="str">
        <f t="shared" si="57"/>
        <v/>
      </c>
      <c r="E603" s="327" t="str">
        <f t="shared" si="58"/>
        <v/>
      </c>
      <c r="F603" s="327" t="str">
        <f t="shared" si="59"/>
        <v/>
      </c>
      <c r="G603" s="328"/>
      <c r="H603" s="327">
        <f t="shared" si="54"/>
        <v>0</v>
      </c>
    </row>
    <row r="604" spans="2:8">
      <c r="B604" s="326" t="str">
        <f t="shared" si="55"/>
        <v/>
      </c>
      <c r="C604" s="325" t="str">
        <f t="shared" si="56"/>
        <v/>
      </c>
      <c r="D604" s="329" t="str">
        <f t="shared" si="57"/>
        <v/>
      </c>
      <c r="E604" s="327" t="str">
        <f t="shared" si="58"/>
        <v/>
      </c>
      <c r="F604" s="327" t="str">
        <f t="shared" si="59"/>
        <v/>
      </c>
      <c r="G604" s="328"/>
      <c r="H604" s="327">
        <f t="shared" si="54"/>
        <v>0</v>
      </c>
    </row>
    <row r="605" spans="2:8">
      <c r="B605" s="326" t="str">
        <f t="shared" si="55"/>
        <v/>
      </c>
      <c r="C605" s="325" t="str">
        <f t="shared" si="56"/>
        <v/>
      </c>
      <c r="D605" s="329" t="str">
        <f t="shared" si="57"/>
        <v/>
      </c>
      <c r="E605" s="327" t="str">
        <f t="shared" si="58"/>
        <v/>
      </c>
      <c r="F605" s="327" t="str">
        <f t="shared" si="59"/>
        <v/>
      </c>
      <c r="G605" s="328"/>
      <c r="H605" s="327">
        <f t="shared" si="54"/>
        <v>0</v>
      </c>
    </row>
    <row r="606" spans="2:8">
      <c r="B606" s="326" t="str">
        <f t="shared" si="55"/>
        <v/>
      </c>
      <c r="C606" s="325" t="str">
        <f t="shared" si="56"/>
        <v/>
      </c>
      <c r="D606" s="329" t="str">
        <f t="shared" si="57"/>
        <v/>
      </c>
      <c r="E606" s="327" t="str">
        <f t="shared" si="58"/>
        <v/>
      </c>
      <c r="F606" s="327" t="str">
        <f t="shared" si="59"/>
        <v/>
      </c>
      <c r="G606" s="328"/>
      <c r="H606" s="327">
        <f t="shared" si="54"/>
        <v>0</v>
      </c>
    </row>
    <row r="607" spans="2:8">
      <c r="B607" s="326" t="str">
        <f t="shared" si="55"/>
        <v/>
      </c>
      <c r="C607" s="325" t="str">
        <f t="shared" si="56"/>
        <v/>
      </c>
      <c r="D607" s="329" t="str">
        <f t="shared" si="57"/>
        <v/>
      </c>
      <c r="E607" s="327" t="str">
        <f t="shared" si="58"/>
        <v/>
      </c>
      <c r="F607" s="327" t="str">
        <f t="shared" si="59"/>
        <v/>
      </c>
      <c r="G607" s="328"/>
      <c r="H607" s="327">
        <f t="shared" si="54"/>
        <v>0</v>
      </c>
    </row>
    <row r="608" spans="2:8">
      <c r="B608" s="326" t="str">
        <f t="shared" si="55"/>
        <v/>
      </c>
      <c r="C608" s="325" t="str">
        <f t="shared" si="56"/>
        <v/>
      </c>
      <c r="D608" s="329" t="str">
        <f t="shared" si="57"/>
        <v/>
      </c>
      <c r="E608" s="327" t="str">
        <f t="shared" si="58"/>
        <v/>
      </c>
      <c r="F608" s="327" t="str">
        <f t="shared" si="59"/>
        <v/>
      </c>
      <c r="G608" s="328"/>
      <c r="H608" s="327">
        <f t="shared" si="54"/>
        <v>0</v>
      </c>
    </row>
    <row r="609" spans="2:8">
      <c r="B609" s="326" t="str">
        <f t="shared" si="55"/>
        <v/>
      </c>
      <c r="C609" s="325" t="str">
        <f t="shared" si="56"/>
        <v/>
      </c>
      <c r="D609" s="329" t="str">
        <f t="shared" si="57"/>
        <v/>
      </c>
      <c r="E609" s="327" t="str">
        <f t="shared" si="58"/>
        <v/>
      </c>
      <c r="F609" s="327" t="str">
        <f t="shared" si="59"/>
        <v/>
      </c>
      <c r="G609" s="328"/>
      <c r="H609" s="327">
        <f t="shared" si="54"/>
        <v>0</v>
      </c>
    </row>
    <row r="610" spans="2:8">
      <c r="B610" s="326" t="str">
        <f t="shared" si="55"/>
        <v/>
      </c>
      <c r="C610" s="325" t="str">
        <f t="shared" si="56"/>
        <v/>
      </c>
      <c r="D610" s="329" t="str">
        <f t="shared" si="57"/>
        <v/>
      </c>
      <c r="E610" s="327" t="str">
        <f t="shared" si="58"/>
        <v/>
      </c>
      <c r="F610" s="327" t="str">
        <f t="shared" si="59"/>
        <v/>
      </c>
      <c r="G610" s="328"/>
      <c r="H610" s="327">
        <f t="shared" si="54"/>
        <v>0</v>
      </c>
    </row>
    <row r="611" spans="2:8">
      <c r="B611" s="326" t="str">
        <f t="shared" si="55"/>
        <v/>
      </c>
      <c r="C611" s="325" t="str">
        <f t="shared" si="56"/>
        <v/>
      </c>
      <c r="D611" s="329" t="str">
        <f t="shared" si="57"/>
        <v/>
      </c>
      <c r="E611" s="327" t="str">
        <f t="shared" si="58"/>
        <v/>
      </c>
      <c r="F611" s="327" t="str">
        <f t="shared" si="59"/>
        <v/>
      </c>
      <c r="G611" s="328"/>
      <c r="H611" s="327">
        <f t="shared" si="54"/>
        <v>0</v>
      </c>
    </row>
    <row r="612" spans="2:8">
      <c r="B612" s="326" t="str">
        <f t="shared" si="55"/>
        <v/>
      </c>
      <c r="C612" s="325" t="str">
        <f t="shared" si="56"/>
        <v/>
      </c>
      <c r="D612" s="329" t="str">
        <f t="shared" si="57"/>
        <v/>
      </c>
      <c r="E612" s="327" t="str">
        <f t="shared" si="58"/>
        <v/>
      </c>
      <c r="F612" s="327" t="str">
        <f t="shared" si="59"/>
        <v/>
      </c>
      <c r="G612" s="328"/>
      <c r="H612" s="327">
        <f t="shared" si="54"/>
        <v>0</v>
      </c>
    </row>
    <row r="613" spans="2:8">
      <c r="B613" s="326" t="str">
        <f t="shared" si="55"/>
        <v/>
      </c>
      <c r="C613" s="325" t="str">
        <f t="shared" si="56"/>
        <v/>
      </c>
      <c r="D613" s="329" t="str">
        <f t="shared" si="57"/>
        <v/>
      </c>
      <c r="E613" s="327" t="str">
        <f t="shared" si="58"/>
        <v/>
      </c>
      <c r="F613" s="327" t="str">
        <f t="shared" si="59"/>
        <v/>
      </c>
      <c r="G613" s="328"/>
      <c r="H613" s="327">
        <f t="shared" si="54"/>
        <v>0</v>
      </c>
    </row>
    <row r="614" spans="2:8">
      <c r="B614" s="326" t="str">
        <f t="shared" si="55"/>
        <v/>
      </c>
      <c r="C614" s="325" t="str">
        <f t="shared" si="56"/>
        <v/>
      </c>
      <c r="D614" s="329" t="str">
        <f t="shared" si="57"/>
        <v/>
      </c>
      <c r="E614" s="327" t="str">
        <f t="shared" si="58"/>
        <v/>
      </c>
      <c r="F614" s="327" t="str">
        <f t="shared" si="59"/>
        <v/>
      </c>
      <c r="G614" s="328"/>
      <c r="H614" s="327">
        <f t="shared" si="54"/>
        <v>0</v>
      </c>
    </row>
    <row r="615" spans="2:8">
      <c r="B615" s="326" t="str">
        <f t="shared" si="55"/>
        <v/>
      </c>
      <c r="C615" s="325" t="str">
        <f t="shared" si="56"/>
        <v/>
      </c>
      <c r="D615" s="329" t="str">
        <f t="shared" si="57"/>
        <v/>
      </c>
      <c r="E615" s="327" t="str">
        <f t="shared" si="58"/>
        <v/>
      </c>
      <c r="F615" s="327" t="str">
        <f t="shared" si="59"/>
        <v/>
      </c>
      <c r="G615" s="328"/>
      <c r="H615" s="327">
        <f t="shared" si="54"/>
        <v>0</v>
      </c>
    </row>
    <row r="616" spans="2:8">
      <c r="B616" s="326" t="str">
        <f t="shared" si="55"/>
        <v/>
      </c>
      <c r="C616" s="325" t="str">
        <f t="shared" si="56"/>
        <v/>
      </c>
      <c r="D616" s="329" t="str">
        <f t="shared" si="57"/>
        <v/>
      </c>
      <c r="E616" s="327" t="str">
        <f t="shared" si="58"/>
        <v/>
      </c>
      <c r="F616" s="327" t="str">
        <f t="shared" si="59"/>
        <v/>
      </c>
      <c r="G616" s="328"/>
      <c r="H616" s="327">
        <f t="shared" si="54"/>
        <v>0</v>
      </c>
    </row>
    <row r="617" spans="2:8">
      <c r="B617" s="326" t="str">
        <f t="shared" si="55"/>
        <v/>
      </c>
      <c r="C617" s="325" t="str">
        <f t="shared" si="56"/>
        <v/>
      </c>
      <c r="D617" s="329" t="str">
        <f t="shared" si="57"/>
        <v/>
      </c>
      <c r="E617" s="327" t="str">
        <f t="shared" si="58"/>
        <v/>
      </c>
      <c r="F617" s="327" t="str">
        <f t="shared" si="59"/>
        <v/>
      </c>
      <c r="G617" s="328"/>
      <c r="H617" s="327">
        <f t="shared" si="54"/>
        <v>0</v>
      </c>
    </row>
    <row r="618" spans="2:8">
      <c r="B618" s="326" t="str">
        <f t="shared" si="55"/>
        <v/>
      </c>
      <c r="C618" s="325" t="str">
        <f t="shared" si="56"/>
        <v/>
      </c>
      <c r="D618" s="329" t="str">
        <f t="shared" si="57"/>
        <v/>
      </c>
      <c r="E618" s="327" t="str">
        <f t="shared" si="58"/>
        <v/>
      </c>
      <c r="F618" s="327" t="str">
        <f t="shared" si="59"/>
        <v/>
      </c>
      <c r="G618" s="328"/>
      <c r="H618" s="327">
        <f t="shared" si="54"/>
        <v>0</v>
      </c>
    </row>
    <row r="619" spans="2:8">
      <c r="B619" s="326" t="str">
        <f t="shared" si="55"/>
        <v/>
      </c>
      <c r="C619" s="325" t="str">
        <f t="shared" si="56"/>
        <v/>
      </c>
      <c r="D619" s="329" t="str">
        <f t="shared" si="57"/>
        <v/>
      </c>
      <c r="E619" s="327" t="str">
        <f t="shared" si="58"/>
        <v/>
      </c>
      <c r="F619" s="327" t="str">
        <f t="shared" si="59"/>
        <v/>
      </c>
      <c r="G619" s="328"/>
      <c r="H619" s="327">
        <f t="shared" si="54"/>
        <v>0</v>
      </c>
    </row>
    <row r="620" spans="2:8">
      <c r="B620" s="326" t="str">
        <f t="shared" si="55"/>
        <v/>
      </c>
      <c r="C620" s="325" t="str">
        <f t="shared" si="56"/>
        <v/>
      </c>
      <c r="D620" s="329" t="str">
        <f t="shared" si="57"/>
        <v/>
      </c>
      <c r="E620" s="327" t="str">
        <f t="shared" si="58"/>
        <v/>
      </c>
      <c r="F620" s="327" t="str">
        <f t="shared" si="59"/>
        <v/>
      </c>
      <c r="G620" s="328"/>
      <c r="H620" s="327">
        <f t="shared" si="54"/>
        <v>0</v>
      </c>
    </row>
    <row r="621" spans="2:8">
      <c r="B621" s="326" t="str">
        <f t="shared" si="55"/>
        <v/>
      </c>
      <c r="C621" s="325" t="str">
        <f t="shared" si="56"/>
        <v/>
      </c>
      <c r="D621" s="329" t="str">
        <f t="shared" si="57"/>
        <v/>
      </c>
      <c r="E621" s="327" t="str">
        <f t="shared" si="58"/>
        <v/>
      </c>
      <c r="F621" s="327" t="str">
        <f t="shared" si="59"/>
        <v/>
      </c>
      <c r="G621" s="328"/>
      <c r="H621" s="327">
        <f t="shared" si="54"/>
        <v>0</v>
      </c>
    </row>
    <row r="622" spans="2:8">
      <c r="B622" s="326" t="str">
        <f t="shared" si="55"/>
        <v/>
      </c>
      <c r="C622" s="325" t="str">
        <f t="shared" si="56"/>
        <v/>
      </c>
      <c r="D622" s="329" t="str">
        <f t="shared" si="57"/>
        <v/>
      </c>
      <c r="E622" s="327" t="str">
        <f t="shared" si="58"/>
        <v/>
      </c>
      <c r="F622" s="327" t="str">
        <f t="shared" si="59"/>
        <v/>
      </c>
      <c r="G622" s="328"/>
      <c r="H622" s="327">
        <f t="shared" si="54"/>
        <v>0</v>
      </c>
    </row>
    <row r="623" spans="2:8">
      <c r="B623" s="326" t="str">
        <f t="shared" si="55"/>
        <v/>
      </c>
      <c r="C623" s="325" t="str">
        <f t="shared" si="56"/>
        <v/>
      </c>
      <c r="D623" s="329" t="str">
        <f t="shared" si="57"/>
        <v/>
      </c>
      <c r="E623" s="327" t="str">
        <f t="shared" si="58"/>
        <v/>
      </c>
      <c r="F623" s="327" t="str">
        <f t="shared" si="59"/>
        <v/>
      </c>
      <c r="G623" s="328"/>
      <c r="H623" s="327">
        <f t="shared" si="54"/>
        <v>0</v>
      </c>
    </row>
    <row r="624" spans="2:8">
      <c r="B624" s="326" t="str">
        <f t="shared" si="55"/>
        <v/>
      </c>
      <c r="C624" s="325" t="str">
        <f t="shared" si="56"/>
        <v/>
      </c>
      <c r="D624" s="329" t="str">
        <f t="shared" si="57"/>
        <v/>
      </c>
      <c r="E624" s="327" t="str">
        <f t="shared" si="58"/>
        <v/>
      </c>
      <c r="F624" s="327" t="str">
        <f t="shared" si="59"/>
        <v/>
      </c>
      <c r="G624" s="328"/>
      <c r="H624" s="327">
        <f t="shared" si="54"/>
        <v>0</v>
      </c>
    </row>
    <row r="625" spans="2:8">
      <c r="B625" s="326" t="str">
        <f t="shared" si="55"/>
        <v/>
      </c>
      <c r="C625" s="325" t="str">
        <f t="shared" si="56"/>
        <v/>
      </c>
      <c r="D625" s="329" t="str">
        <f t="shared" si="57"/>
        <v/>
      </c>
      <c r="E625" s="327" t="str">
        <f t="shared" si="58"/>
        <v/>
      </c>
      <c r="F625" s="327" t="str">
        <f t="shared" si="59"/>
        <v/>
      </c>
      <c r="G625" s="328"/>
      <c r="H625" s="327">
        <f t="shared" si="54"/>
        <v>0</v>
      </c>
    </row>
    <row r="626" spans="2:8">
      <c r="B626" s="326" t="str">
        <f t="shared" si="55"/>
        <v/>
      </c>
      <c r="C626" s="325" t="str">
        <f t="shared" si="56"/>
        <v/>
      </c>
      <c r="D626" s="329" t="str">
        <f t="shared" si="57"/>
        <v/>
      </c>
      <c r="E626" s="327" t="str">
        <f t="shared" si="58"/>
        <v/>
      </c>
      <c r="F626" s="327" t="str">
        <f t="shared" si="59"/>
        <v/>
      </c>
      <c r="G626" s="328"/>
      <c r="H626" s="327">
        <f t="shared" si="54"/>
        <v>0</v>
      </c>
    </row>
    <row r="627" spans="2:8">
      <c r="B627" s="326" t="str">
        <f t="shared" si="55"/>
        <v/>
      </c>
      <c r="C627" s="325" t="str">
        <f t="shared" si="56"/>
        <v/>
      </c>
      <c r="D627" s="329" t="str">
        <f t="shared" si="57"/>
        <v/>
      </c>
      <c r="E627" s="327" t="str">
        <f t="shared" si="58"/>
        <v/>
      </c>
      <c r="F627" s="327" t="str">
        <f t="shared" si="59"/>
        <v/>
      </c>
      <c r="G627" s="328"/>
      <c r="H627" s="327">
        <f t="shared" si="54"/>
        <v>0</v>
      </c>
    </row>
    <row r="628" spans="2:8">
      <c r="B628" s="326" t="str">
        <f t="shared" si="55"/>
        <v/>
      </c>
      <c r="C628" s="325" t="str">
        <f t="shared" si="56"/>
        <v/>
      </c>
      <c r="D628" s="329" t="str">
        <f t="shared" si="57"/>
        <v/>
      </c>
      <c r="E628" s="327" t="str">
        <f t="shared" si="58"/>
        <v/>
      </c>
      <c r="F628" s="327" t="str">
        <f t="shared" si="59"/>
        <v/>
      </c>
      <c r="G628" s="328"/>
      <c r="H628" s="327">
        <f t="shared" si="54"/>
        <v>0</v>
      </c>
    </row>
    <row r="629" spans="2:8">
      <c r="B629" s="326" t="str">
        <f t="shared" si="55"/>
        <v/>
      </c>
      <c r="C629" s="325" t="str">
        <f t="shared" si="56"/>
        <v/>
      </c>
      <c r="D629" s="329" t="str">
        <f t="shared" si="57"/>
        <v/>
      </c>
      <c r="E629" s="327" t="str">
        <f t="shared" si="58"/>
        <v/>
      </c>
      <c r="F629" s="327" t="str">
        <f t="shared" si="59"/>
        <v/>
      </c>
      <c r="G629" s="328"/>
      <c r="H629" s="327">
        <f t="shared" si="54"/>
        <v>0</v>
      </c>
    </row>
    <row r="630" spans="2:8">
      <c r="B630" s="326" t="str">
        <f t="shared" si="55"/>
        <v/>
      </c>
      <c r="C630" s="325" t="str">
        <f t="shared" si="56"/>
        <v/>
      </c>
      <c r="D630" s="329" t="str">
        <f t="shared" si="57"/>
        <v/>
      </c>
      <c r="E630" s="327" t="str">
        <f t="shared" si="58"/>
        <v/>
      </c>
      <c r="F630" s="327" t="str">
        <f t="shared" si="59"/>
        <v/>
      </c>
      <c r="G630" s="328"/>
      <c r="H630" s="327">
        <f t="shared" si="54"/>
        <v>0</v>
      </c>
    </row>
    <row r="631" spans="2:8">
      <c r="B631" s="326" t="str">
        <f t="shared" si="55"/>
        <v/>
      </c>
      <c r="C631" s="325" t="str">
        <f t="shared" si="56"/>
        <v/>
      </c>
      <c r="D631" s="329" t="str">
        <f t="shared" si="57"/>
        <v/>
      </c>
      <c r="E631" s="327" t="str">
        <f t="shared" si="58"/>
        <v/>
      </c>
      <c r="F631" s="327" t="str">
        <f t="shared" si="59"/>
        <v/>
      </c>
      <c r="G631" s="328"/>
      <c r="H631" s="327">
        <f t="shared" si="54"/>
        <v>0</v>
      </c>
    </row>
    <row r="632" spans="2:8">
      <c r="B632" s="326" t="str">
        <f t="shared" si="55"/>
        <v/>
      </c>
      <c r="C632" s="325" t="str">
        <f t="shared" si="56"/>
        <v/>
      </c>
      <c r="D632" s="329" t="str">
        <f t="shared" si="57"/>
        <v/>
      </c>
      <c r="E632" s="327" t="str">
        <f t="shared" si="58"/>
        <v/>
      </c>
      <c r="F632" s="327" t="str">
        <f t="shared" si="59"/>
        <v/>
      </c>
      <c r="G632" s="328"/>
      <c r="H632" s="327">
        <f t="shared" si="54"/>
        <v>0</v>
      </c>
    </row>
    <row r="633" spans="2:8">
      <c r="B633" s="326" t="str">
        <f t="shared" si="55"/>
        <v/>
      </c>
      <c r="C633" s="325" t="str">
        <f t="shared" si="56"/>
        <v/>
      </c>
      <c r="D633" s="329" t="str">
        <f t="shared" si="57"/>
        <v/>
      </c>
      <c r="E633" s="327" t="str">
        <f t="shared" si="58"/>
        <v/>
      </c>
      <c r="F633" s="327" t="str">
        <f t="shared" si="59"/>
        <v/>
      </c>
      <c r="G633" s="328"/>
      <c r="H633" s="327">
        <f t="shared" si="54"/>
        <v>0</v>
      </c>
    </row>
    <row r="634" spans="2:8">
      <c r="B634" s="326" t="str">
        <f t="shared" si="55"/>
        <v/>
      </c>
      <c r="C634" s="325" t="str">
        <f t="shared" si="56"/>
        <v/>
      </c>
      <c r="D634" s="329" t="str">
        <f t="shared" si="57"/>
        <v/>
      </c>
      <c r="E634" s="327" t="str">
        <f t="shared" si="58"/>
        <v/>
      </c>
      <c r="F634" s="327" t="str">
        <f t="shared" si="59"/>
        <v/>
      </c>
      <c r="G634" s="328"/>
      <c r="H634" s="327">
        <f t="shared" si="54"/>
        <v>0</v>
      </c>
    </row>
    <row r="635" spans="2:8">
      <c r="B635" s="326" t="str">
        <f t="shared" si="55"/>
        <v/>
      </c>
      <c r="C635" s="325" t="str">
        <f t="shared" si="56"/>
        <v/>
      </c>
      <c r="D635" s="329" t="str">
        <f t="shared" si="57"/>
        <v/>
      </c>
      <c r="E635" s="327" t="str">
        <f t="shared" si="58"/>
        <v/>
      </c>
      <c r="F635" s="327" t="str">
        <f t="shared" si="59"/>
        <v/>
      </c>
      <c r="G635" s="328"/>
      <c r="H635" s="327">
        <f t="shared" si="54"/>
        <v>0</v>
      </c>
    </row>
    <row r="636" spans="2:8">
      <c r="B636" s="326" t="str">
        <f t="shared" si="55"/>
        <v/>
      </c>
      <c r="C636" s="325" t="str">
        <f t="shared" si="56"/>
        <v/>
      </c>
      <c r="D636" s="329" t="str">
        <f t="shared" si="57"/>
        <v/>
      </c>
      <c r="E636" s="327" t="str">
        <f t="shared" si="58"/>
        <v/>
      </c>
      <c r="F636" s="327" t="str">
        <f t="shared" si="59"/>
        <v/>
      </c>
      <c r="G636" s="328"/>
      <c r="H636" s="327">
        <f t="shared" si="54"/>
        <v>0</v>
      </c>
    </row>
    <row r="637" spans="2:8">
      <c r="B637" s="326" t="str">
        <f t="shared" si="55"/>
        <v/>
      </c>
      <c r="C637" s="325" t="str">
        <f t="shared" si="56"/>
        <v/>
      </c>
      <c r="D637" s="329" t="str">
        <f t="shared" si="57"/>
        <v/>
      </c>
      <c r="E637" s="327" t="str">
        <f t="shared" si="58"/>
        <v/>
      </c>
      <c r="F637" s="327" t="str">
        <f t="shared" si="59"/>
        <v/>
      </c>
      <c r="G637" s="328"/>
      <c r="H637" s="327">
        <f t="shared" si="54"/>
        <v>0</v>
      </c>
    </row>
    <row r="638" spans="2:8">
      <c r="B638" s="326" t="str">
        <f t="shared" si="55"/>
        <v/>
      </c>
      <c r="C638" s="325" t="str">
        <f t="shared" si="56"/>
        <v/>
      </c>
      <c r="D638" s="329" t="str">
        <f t="shared" si="57"/>
        <v/>
      </c>
      <c r="E638" s="327" t="str">
        <f t="shared" si="58"/>
        <v/>
      </c>
      <c r="F638" s="327" t="str">
        <f t="shared" si="59"/>
        <v/>
      </c>
      <c r="G638" s="328"/>
      <c r="H638" s="327">
        <f t="shared" si="54"/>
        <v>0</v>
      </c>
    </row>
    <row r="639" spans="2:8">
      <c r="B639" s="326" t="str">
        <f t="shared" si="55"/>
        <v/>
      </c>
      <c r="C639" s="325" t="str">
        <f t="shared" si="56"/>
        <v/>
      </c>
      <c r="D639" s="329" t="str">
        <f t="shared" si="57"/>
        <v/>
      </c>
      <c r="E639" s="327" t="str">
        <f t="shared" si="58"/>
        <v/>
      </c>
      <c r="F639" s="327" t="str">
        <f t="shared" si="59"/>
        <v/>
      </c>
      <c r="G639" s="328"/>
      <c r="H639" s="327">
        <f t="shared" si="54"/>
        <v>0</v>
      </c>
    </row>
    <row r="640" spans="2:8">
      <c r="B640" s="326" t="str">
        <f t="shared" si="55"/>
        <v/>
      </c>
      <c r="C640" s="325" t="str">
        <f t="shared" si="56"/>
        <v/>
      </c>
      <c r="D640" s="329" t="str">
        <f t="shared" si="57"/>
        <v/>
      </c>
      <c r="E640" s="327" t="str">
        <f t="shared" si="58"/>
        <v/>
      </c>
      <c r="F640" s="327" t="str">
        <f t="shared" si="59"/>
        <v/>
      </c>
      <c r="G640" s="328"/>
      <c r="H640" s="327">
        <f t="shared" si="54"/>
        <v>0</v>
      </c>
    </row>
    <row r="641" spans="2:8">
      <c r="B641" s="326" t="str">
        <f t="shared" si="55"/>
        <v/>
      </c>
      <c r="C641" s="325" t="str">
        <f t="shared" si="56"/>
        <v/>
      </c>
      <c r="D641" s="329" t="str">
        <f t="shared" si="57"/>
        <v/>
      </c>
      <c r="E641" s="327" t="str">
        <f t="shared" si="58"/>
        <v/>
      </c>
      <c r="F641" s="327" t="str">
        <f t="shared" si="59"/>
        <v/>
      </c>
      <c r="G641" s="328"/>
      <c r="H641" s="327">
        <f t="shared" si="54"/>
        <v>0</v>
      </c>
    </row>
    <row r="642" spans="2:8">
      <c r="B642" s="326" t="str">
        <f t="shared" si="55"/>
        <v/>
      </c>
      <c r="C642" s="325" t="str">
        <f t="shared" si="56"/>
        <v/>
      </c>
      <c r="D642" s="329" t="str">
        <f t="shared" si="57"/>
        <v/>
      </c>
      <c r="E642" s="327" t="str">
        <f t="shared" si="58"/>
        <v/>
      </c>
      <c r="F642" s="327" t="str">
        <f t="shared" si="59"/>
        <v/>
      </c>
      <c r="G642" s="328"/>
      <c r="H642" s="327">
        <f t="shared" si="54"/>
        <v>0</v>
      </c>
    </row>
    <row r="643" spans="2:8">
      <c r="B643" s="326" t="str">
        <f t="shared" si="55"/>
        <v/>
      </c>
      <c r="C643" s="325" t="str">
        <f t="shared" si="56"/>
        <v/>
      </c>
      <c r="D643" s="329" t="str">
        <f t="shared" si="57"/>
        <v/>
      </c>
      <c r="E643" s="327" t="str">
        <f t="shared" si="58"/>
        <v/>
      </c>
      <c r="F643" s="327" t="str">
        <f t="shared" si="59"/>
        <v/>
      </c>
      <c r="G643" s="328"/>
      <c r="H643" s="327">
        <f t="shared" si="54"/>
        <v>0</v>
      </c>
    </row>
    <row r="644" spans="2:8">
      <c r="B644" s="326" t="str">
        <f t="shared" si="55"/>
        <v/>
      </c>
      <c r="C644" s="325" t="str">
        <f t="shared" si="56"/>
        <v/>
      </c>
      <c r="D644" s="329" t="str">
        <f t="shared" si="57"/>
        <v/>
      </c>
      <c r="E644" s="327" t="str">
        <f t="shared" si="58"/>
        <v/>
      </c>
      <c r="F644" s="327" t="str">
        <f t="shared" si="59"/>
        <v/>
      </c>
      <c r="G644" s="328"/>
      <c r="H644" s="327">
        <f t="shared" si="54"/>
        <v>0</v>
      </c>
    </row>
    <row r="645" spans="2:8">
      <c r="B645" s="326" t="str">
        <f t="shared" si="55"/>
        <v/>
      </c>
      <c r="C645" s="325" t="str">
        <f t="shared" si="56"/>
        <v/>
      </c>
      <c r="D645" s="329" t="str">
        <f t="shared" si="57"/>
        <v/>
      </c>
      <c r="E645" s="327" t="str">
        <f t="shared" si="58"/>
        <v/>
      </c>
      <c r="F645" s="327" t="str">
        <f t="shared" si="59"/>
        <v/>
      </c>
      <c r="G645" s="328"/>
      <c r="H645" s="327">
        <f t="shared" si="54"/>
        <v>0</v>
      </c>
    </row>
    <row r="646" spans="2:8">
      <c r="B646" s="326" t="str">
        <f t="shared" si="55"/>
        <v/>
      </c>
      <c r="C646" s="325" t="str">
        <f t="shared" si="56"/>
        <v/>
      </c>
      <c r="D646" s="329" t="str">
        <f t="shared" si="57"/>
        <v/>
      </c>
      <c r="E646" s="327" t="str">
        <f t="shared" si="58"/>
        <v/>
      </c>
      <c r="F646" s="327" t="str">
        <f t="shared" si="59"/>
        <v/>
      </c>
      <c r="G646" s="328"/>
      <c r="H646" s="327">
        <f t="shared" si="54"/>
        <v>0</v>
      </c>
    </row>
    <row r="647" spans="2:8">
      <c r="B647" s="326" t="str">
        <f t="shared" si="55"/>
        <v/>
      </c>
      <c r="C647" s="325" t="str">
        <f t="shared" si="56"/>
        <v/>
      </c>
      <c r="D647" s="329" t="str">
        <f t="shared" si="57"/>
        <v/>
      </c>
      <c r="E647" s="327" t="str">
        <f t="shared" si="58"/>
        <v/>
      </c>
      <c r="F647" s="327" t="str">
        <f t="shared" si="59"/>
        <v/>
      </c>
      <c r="G647" s="328"/>
      <c r="H647" s="327">
        <f t="shared" si="54"/>
        <v>0</v>
      </c>
    </row>
    <row r="648" spans="2:8">
      <c r="B648" s="326" t="str">
        <f t="shared" si="55"/>
        <v/>
      </c>
      <c r="C648" s="325" t="str">
        <f t="shared" si="56"/>
        <v/>
      </c>
      <c r="D648" s="329" t="str">
        <f t="shared" si="57"/>
        <v/>
      </c>
      <c r="E648" s="327" t="str">
        <f t="shared" si="58"/>
        <v/>
      </c>
      <c r="F648" s="327" t="str">
        <f t="shared" si="59"/>
        <v/>
      </c>
      <c r="G648" s="328"/>
      <c r="H648" s="327">
        <f t="shared" si="54"/>
        <v>0</v>
      </c>
    </row>
    <row r="649" spans="2:8">
      <c r="B649" s="326" t="str">
        <f t="shared" si="55"/>
        <v/>
      </c>
      <c r="C649" s="325" t="str">
        <f t="shared" si="56"/>
        <v/>
      </c>
      <c r="D649" s="329" t="str">
        <f t="shared" si="57"/>
        <v/>
      </c>
      <c r="E649" s="327" t="str">
        <f t="shared" si="58"/>
        <v/>
      </c>
      <c r="F649" s="327" t="str">
        <f t="shared" si="59"/>
        <v/>
      </c>
      <c r="G649" s="328"/>
      <c r="H649" s="327">
        <f t="shared" si="54"/>
        <v>0</v>
      </c>
    </row>
    <row r="650" spans="2:8">
      <c r="B650" s="326" t="str">
        <f t="shared" si="55"/>
        <v/>
      </c>
      <c r="C650" s="325" t="str">
        <f t="shared" si="56"/>
        <v/>
      </c>
      <c r="D650" s="329" t="str">
        <f t="shared" si="57"/>
        <v/>
      </c>
      <c r="E650" s="327" t="str">
        <f t="shared" si="58"/>
        <v/>
      </c>
      <c r="F650" s="327" t="str">
        <f t="shared" si="59"/>
        <v/>
      </c>
      <c r="G650" s="328"/>
      <c r="H650" s="327">
        <f t="shared" si="54"/>
        <v>0</v>
      </c>
    </row>
    <row r="651" spans="2:8">
      <c r="B651" s="326" t="str">
        <f t="shared" si="55"/>
        <v/>
      </c>
      <c r="C651" s="325" t="str">
        <f t="shared" si="56"/>
        <v/>
      </c>
      <c r="D651" s="329" t="str">
        <f t="shared" si="57"/>
        <v/>
      </c>
      <c r="E651" s="327" t="str">
        <f t="shared" si="58"/>
        <v/>
      </c>
      <c r="F651" s="327" t="str">
        <f t="shared" si="59"/>
        <v/>
      </c>
      <c r="G651" s="328"/>
      <c r="H651" s="327">
        <f t="shared" si="54"/>
        <v>0</v>
      </c>
    </row>
    <row r="652" spans="2:8">
      <c r="B652" s="326" t="str">
        <f t="shared" si="55"/>
        <v/>
      </c>
      <c r="C652" s="325" t="str">
        <f t="shared" si="56"/>
        <v/>
      </c>
      <c r="D652" s="329" t="str">
        <f t="shared" si="57"/>
        <v/>
      </c>
      <c r="E652" s="327" t="str">
        <f t="shared" si="58"/>
        <v/>
      </c>
      <c r="F652" s="327" t="str">
        <f t="shared" si="59"/>
        <v/>
      </c>
      <c r="G652" s="328"/>
      <c r="H652" s="327">
        <f t="shared" si="54"/>
        <v>0</v>
      </c>
    </row>
    <row r="653" spans="2:8">
      <c r="B653" s="326" t="str">
        <f t="shared" si="55"/>
        <v/>
      </c>
      <c r="C653" s="325" t="str">
        <f t="shared" si="56"/>
        <v/>
      </c>
      <c r="D653" s="329" t="str">
        <f t="shared" si="57"/>
        <v/>
      </c>
      <c r="E653" s="327" t="str">
        <f t="shared" si="58"/>
        <v/>
      </c>
      <c r="F653" s="327" t="str">
        <f t="shared" si="59"/>
        <v/>
      </c>
      <c r="G653" s="328"/>
      <c r="H653" s="327">
        <f t="shared" si="54"/>
        <v>0</v>
      </c>
    </row>
    <row r="654" spans="2:8">
      <c r="B654" s="326" t="str">
        <f t="shared" si="55"/>
        <v/>
      </c>
      <c r="C654" s="325" t="str">
        <f t="shared" si="56"/>
        <v/>
      </c>
      <c r="D654" s="329" t="str">
        <f t="shared" si="57"/>
        <v/>
      </c>
      <c r="E654" s="327" t="str">
        <f t="shared" si="58"/>
        <v/>
      </c>
      <c r="F654" s="327" t="str">
        <f t="shared" si="59"/>
        <v/>
      </c>
      <c r="G654" s="328"/>
      <c r="H654" s="327">
        <f t="shared" si="54"/>
        <v>0</v>
      </c>
    </row>
    <row r="655" spans="2:8">
      <c r="B655" s="326" t="str">
        <f t="shared" si="55"/>
        <v/>
      </c>
      <c r="C655" s="325" t="str">
        <f t="shared" si="56"/>
        <v/>
      </c>
      <c r="D655" s="329" t="str">
        <f t="shared" si="57"/>
        <v/>
      </c>
      <c r="E655" s="327" t="str">
        <f t="shared" si="58"/>
        <v/>
      </c>
      <c r="F655" s="327" t="str">
        <f t="shared" si="59"/>
        <v/>
      </c>
      <c r="G655" s="328"/>
      <c r="H655" s="327">
        <f t="shared" si="54"/>
        <v>0</v>
      </c>
    </row>
    <row r="656" spans="2:8">
      <c r="B656" s="326" t="str">
        <f t="shared" si="55"/>
        <v/>
      </c>
      <c r="C656" s="325" t="str">
        <f t="shared" si="56"/>
        <v/>
      </c>
      <c r="D656" s="329" t="str">
        <f t="shared" si="57"/>
        <v/>
      </c>
      <c r="E656" s="327" t="str">
        <f t="shared" si="58"/>
        <v/>
      </c>
      <c r="F656" s="327" t="str">
        <f t="shared" si="59"/>
        <v/>
      </c>
      <c r="G656" s="328"/>
      <c r="H656" s="327">
        <f t="shared" si="54"/>
        <v>0</v>
      </c>
    </row>
    <row r="657" spans="2:8">
      <c r="B657" s="326" t="str">
        <f t="shared" si="55"/>
        <v/>
      </c>
      <c r="C657" s="325" t="str">
        <f t="shared" si="56"/>
        <v/>
      </c>
      <c r="D657" s="329" t="str">
        <f t="shared" si="57"/>
        <v/>
      </c>
      <c r="E657" s="327" t="str">
        <f t="shared" si="58"/>
        <v/>
      </c>
      <c r="F657" s="327" t="str">
        <f t="shared" si="59"/>
        <v/>
      </c>
      <c r="G657" s="328"/>
      <c r="H657" s="327">
        <f t="shared" ref="H657:H720" si="60">IF(B657="",0,ROUND(H656-E657-G657,2))</f>
        <v>0</v>
      </c>
    </row>
    <row r="658" spans="2:8">
      <c r="B658" s="326" t="str">
        <f t="shared" ref="B658:B721" si="61">IF(B657&lt;$H$7,IF(H657&gt;0,B657+1,""),"")</f>
        <v/>
      </c>
      <c r="C658" s="325" t="str">
        <f t="shared" ref="C658:C721" si="62">IF(B658="","",IF(B658&lt;=$H$7,IF(payments_per_year=26,DATE(YEAR(start_date),MONTH(start_date),DAY(start_date)+14*B658),IF(payments_per_year=52,DATE(YEAR(start_date),MONTH(start_date),DAY(start_date)+7*B658),DATE(YEAR(start_date),MONTH(start_date)+B658*12/$D$9,DAY(start_date)))),""))</f>
        <v/>
      </c>
      <c r="D658" s="329" t="str">
        <f t="shared" ref="D658:D721" si="63">IF(C658="","",IF($H$6+F658&gt;H657,ROUND(H657+F658,2),$H$6))</f>
        <v/>
      </c>
      <c r="E658" s="327" t="str">
        <f t="shared" ref="E658:E721" si="64">IF(C658="","",D658-F658)</f>
        <v/>
      </c>
      <c r="F658" s="327" t="str">
        <f t="shared" ref="F658:F721" si="65">IF(C658="","",ROUND(H657*$D$7/payments_per_year,2))</f>
        <v/>
      </c>
      <c r="G658" s="328"/>
      <c r="H658" s="327">
        <f t="shared" si="60"/>
        <v>0</v>
      </c>
    </row>
    <row r="659" spans="2:8">
      <c r="B659" s="326" t="str">
        <f t="shared" si="61"/>
        <v/>
      </c>
      <c r="C659" s="325" t="str">
        <f t="shared" si="62"/>
        <v/>
      </c>
      <c r="D659" s="329" t="str">
        <f t="shared" si="63"/>
        <v/>
      </c>
      <c r="E659" s="327" t="str">
        <f t="shared" si="64"/>
        <v/>
      </c>
      <c r="F659" s="327" t="str">
        <f t="shared" si="65"/>
        <v/>
      </c>
      <c r="G659" s="328"/>
      <c r="H659" s="327">
        <f t="shared" si="60"/>
        <v>0</v>
      </c>
    </row>
    <row r="660" spans="2:8">
      <c r="B660" s="326" t="str">
        <f t="shared" si="61"/>
        <v/>
      </c>
      <c r="C660" s="325" t="str">
        <f t="shared" si="62"/>
        <v/>
      </c>
      <c r="D660" s="329" t="str">
        <f t="shared" si="63"/>
        <v/>
      </c>
      <c r="E660" s="327" t="str">
        <f t="shared" si="64"/>
        <v/>
      </c>
      <c r="F660" s="327" t="str">
        <f t="shared" si="65"/>
        <v/>
      </c>
      <c r="G660" s="328"/>
      <c r="H660" s="327">
        <f t="shared" si="60"/>
        <v>0</v>
      </c>
    </row>
    <row r="661" spans="2:8">
      <c r="B661" s="326" t="str">
        <f t="shared" si="61"/>
        <v/>
      </c>
      <c r="C661" s="325" t="str">
        <f t="shared" si="62"/>
        <v/>
      </c>
      <c r="D661" s="329" t="str">
        <f t="shared" si="63"/>
        <v/>
      </c>
      <c r="E661" s="327" t="str">
        <f t="shared" si="64"/>
        <v/>
      </c>
      <c r="F661" s="327" t="str">
        <f t="shared" si="65"/>
        <v/>
      </c>
      <c r="G661" s="328"/>
      <c r="H661" s="327">
        <f t="shared" si="60"/>
        <v>0</v>
      </c>
    </row>
    <row r="662" spans="2:8">
      <c r="B662" s="326" t="str">
        <f t="shared" si="61"/>
        <v/>
      </c>
      <c r="C662" s="325" t="str">
        <f t="shared" si="62"/>
        <v/>
      </c>
      <c r="D662" s="329" t="str">
        <f t="shared" si="63"/>
        <v/>
      </c>
      <c r="E662" s="327" t="str">
        <f t="shared" si="64"/>
        <v/>
      </c>
      <c r="F662" s="327" t="str">
        <f t="shared" si="65"/>
        <v/>
      </c>
      <c r="G662" s="328"/>
      <c r="H662" s="327">
        <f t="shared" si="60"/>
        <v>0</v>
      </c>
    </row>
    <row r="663" spans="2:8">
      <c r="B663" s="326" t="str">
        <f t="shared" si="61"/>
        <v/>
      </c>
      <c r="C663" s="325" t="str">
        <f t="shared" si="62"/>
        <v/>
      </c>
      <c r="D663" s="329" t="str">
        <f t="shared" si="63"/>
        <v/>
      </c>
      <c r="E663" s="327" t="str">
        <f t="shared" si="64"/>
        <v/>
      </c>
      <c r="F663" s="327" t="str">
        <f t="shared" si="65"/>
        <v/>
      </c>
      <c r="G663" s="328"/>
      <c r="H663" s="327">
        <f t="shared" si="60"/>
        <v>0</v>
      </c>
    </row>
    <row r="664" spans="2:8">
      <c r="B664" s="326" t="str">
        <f t="shared" si="61"/>
        <v/>
      </c>
      <c r="C664" s="325" t="str">
        <f t="shared" si="62"/>
        <v/>
      </c>
      <c r="D664" s="329" t="str">
        <f t="shared" si="63"/>
        <v/>
      </c>
      <c r="E664" s="327" t="str">
        <f t="shared" si="64"/>
        <v/>
      </c>
      <c r="F664" s="327" t="str">
        <f t="shared" si="65"/>
        <v/>
      </c>
      <c r="G664" s="328"/>
      <c r="H664" s="327">
        <f t="shared" si="60"/>
        <v>0</v>
      </c>
    </row>
    <row r="665" spans="2:8">
      <c r="B665" s="326" t="str">
        <f t="shared" si="61"/>
        <v/>
      </c>
      <c r="C665" s="325" t="str">
        <f t="shared" si="62"/>
        <v/>
      </c>
      <c r="D665" s="329" t="str">
        <f t="shared" si="63"/>
        <v/>
      </c>
      <c r="E665" s="327" t="str">
        <f t="shared" si="64"/>
        <v/>
      </c>
      <c r="F665" s="327" t="str">
        <f t="shared" si="65"/>
        <v/>
      </c>
      <c r="G665" s="328"/>
      <c r="H665" s="327">
        <f t="shared" si="60"/>
        <v>0</v>
      </c>
    </row>
    <row r="666" spans="2:8">
      <c r="B666" s="326" t="str">
        <f t="shared" si="61"/>
        <v/>
      </c>
      <c r="C666" s="325" t="str">
        <f t="shared" si="62"/>
        <v/>
      </c>
      <c r="D666" s="329" t="str">
        <f t="shared" si="63"/>
        <v/>
      </c>
      <c r="E666" s="327" t="str">
        <f t="shared" si="64"/>
        <v/>
      </c>
      <c r="F666" s="327" t="str">
        <f t="shared" si="65"/>
        <v/>
      </c>
      <c r="G666" s="328"/>
      <c r="H666" s="327">
        <f t="shared" si="60"/>
        <v>0</v>
      </c>
    </row>
    <row r="667" spans="2:8">
      <c r="B667" s="326" t="str">
        <f t="shared" si="61"/>
        <v/>
      </c>
      <c r="C667" s="325" t="str">
        <f t="shared" si="62"/>
        <v/>
      </c>
      <c r="D667" s="329" t="str">
        <f t="shared" si="63"/>
        <v/>
      </c>
      <c r="E667" s="327" t="str">
        <f t="shared" si="64"/>
        <v/>
      </c>
      <c r="F667" s="327" t="str">
        <f t="shared" si="65"/>
        <v/>
      </c>
      <c r="G667" s="328"/>
      <c r="H667" s="327">
        <f t="shared" si="60"/>
        <v>0</v>
      </c>
    </row>
    <row r="668" spans="2:8">
      <c r="B668" s="326" t="str">
        <f t="shared" si="61"/>
        <v/>
      </c>
      <c r="C668" s="325" t="str">
        <f t="shared" si="62"/>
        <v/>
      </c>
      <c r="D668" s="329" t="str">
        <f t="shared" si="63"/>
        <v/>
      </c>
      <c r="E668" s="327" t="str">
        <f t="shared" si="64"/>
        <v/>
      </c>
      <c r="F668" s="327" t="str">
        <f t="shared" si="65"/>
        <v/>
      </c>
      <c r="G668" s="328"/>
      <c r="H668" s="327">
        <f t="shared" si="60"/>
        <v>0</v>
      </c>
    </row>
    <row r="669" spans="2:8">
      <c r="B669" s="326" t="str">
        <f t="shared" si="61"/>
        <v/>
      </c>
      <c r="C669" s="325" t="str">
        <f t="shared" si="62"/>
        <v/>
      </c>
      <c r="D669" s="329" t="str">
        <f t="shared" si="63"/>
        <v/>
      </c>
      <c r="E669" s="327" t="str">
        <f t="shared" si="64"/>
        <v/>
      </c>
      <c r="F669" s="327" t="str">
        <f t="shared" si="65"/>
        <v/>
      </c>
      <c r="G669" s="328"/>
      <c r="H669" s="327">
        <f t="shared" si="60"/>
        <v>0</v>
      </c>
    </row>
    <row r="670" spans="2:8">
      <c r="B670" s="326" t="str">
        <f t="shared" si="61"/>
        <v/>
      </c>
      <c r="C670" s="325" t="str">
        <f t="shared" si="62"/>
        <v/>
      </c>
      <c r="D670" s="329" t="str">
        <f t="shared" si="63"/>
        <v/>
      </c>
      <c r="E670" s="327" t="str">
        <f t="shared" si="64"/>
        <v/>
      </c>
      <c r="F670" s="327" t="str">
        <f t="shared" si="65"/>
        <v/>
      </c>
      <c r="G670" s="328"/>
      <c r="H670" s="327">
        <f t="shared" si="60"/>
        <v>0</v>
      </c>
    </row>
    <row r="671" spans="2:8">
      <c r="B671" s="326" t="str">
        <f t="shared" si="61"/>
        <v/>
      </c>
      <c r="C671" s="325" t="str">
        <f t="shared" si="62"/>
        <v/>
      </c>
      <c r="D671" s="329" t="str">
        <f t="shared" si="63"/>
        <v/>
      </c>
      <c r="E671" s="327" t="str">
        <f t="shared" si="64"/>
        <v/>
      </c>
      <c r="F671" s="327" t="str">
        <f t="shared" si="65"/>
        <v/>
      </c>
      <c r="G671" s="328"/>
      <c r="H671" s="327">
        <f t="shared" si="60"/>
        <v>0</v>
      </c>
    </row>
    <row r="672" spans="2:8">
      <c r="B672" s="326" t="str">
        <f t="shared" si="61"/>
        <v/>
      </c>
      <c r="C672" s="325" t="str">
        <f t="shared" si="62"/>
        <v/>
      </c>
      <c r="D672" s="329" t="str">
        <f t="shared" si="63"/>
        <v/>
      </c>
      <c r="E672" s="327" t="str">
        <f t="shared" si="64"/>
        <v/>
      </c>
      <c r="F672" s="327" t="str">
        <f t="shared" si="65"/>
        <v/>
      </c>
      <c r="G672" s="328"/>
      <c r="H672" s="327">
        <f t="shared" si="60"/>
        <v>0</v>
      </c>
    </row>
    <row r="673" spans="2:8">
      <c r="B673" s="326" t="str">
        <f t="shared" si="61"/>
        <v/>
      </c>
      <c r="C673" s="325" t="str">
        <f t="shared" si="62"/>
        <v/>
      </c>
      <c r="D673" s="329" t="str">
        <f t="shared" si="63"/>
        <v/>
      </c>
      <c r="E673" s="327" t="str">
        <f t="shared" si="64"/>
        <v/>
      </c>
      <c r="F673" s="327" t="str">
        <f t="shared" si="65"/>
        <v/>
      </c>
      <c r="G673" s="328"/>
      <c r="H673" s="327">
        <f t="shared" si="60"/>
        <v>0</v>
      </c>
    </row>
    <row r="674" spans="2:8">
      <c r="B674" s="326" t="str">
        <f t="shared" si="61"/>
        <v/>
      </c>
      <c r="C674" s="325" t="str">
        <f t="shared" si="62"/>
        <v/>
      </c>
      <c r="D674" s="329" t="str">
        <f t="shared" si="63"/>
        <v/>
      </c>
      <c r="E674" s="327" t="str">
        <f t="shared" si="64"/>
        <v/>
      </c>
      <c r="F674" s="327" t="str">
        <f t="shared" si="65"/>
        <v/>
      </c>
      <c r="G674" s="328"/>
      <c r="H674" s="327">
        <f t="shared" si="60"/>
        <v>0</v>
      </c>
    </row>
    <row r="675" spans="2:8">
      <c r="B675" s="326" t="str">
        <f t="shared" si="61"/>
        <v/>
      </c>
      <c r="C675" s="325" t="str">
        <f t="shared" si="62"/>
        <v/>
      </c>
      <c r="D675" s="329" t="str">
        <f t="shared" si="63"/>
        <v/>
      </c>
      <c r="E675" s="327" t="str">
        <f t="shared" si="64"/>
        <v/>
      </c>
      <c r="F675" s="327" t="str">
        <f t="shared" si="65"/>
        <v/>
      </c>
      <c r="G675" s="328"/>
      <c r="H675" s="327">
        <f t="shared" si="60"/>
        <v>0</v>
      </c>
    </row>
    <row r="676" spans="2:8">
      <c r="B676" s="326" t="str">
        <f t="shared" si="61"/>
        <v/>
      </c>
      <c r="C676" s="325" t="str">
        <f t="shared" si="62"/>
        <v/>
      </c>
      <c r="D676" s="329" t="str">
        <f t="shared" si="63"/>
        <v/>
      </c>
      <c r="E676" s="327" t="str">
        <f t="shared" si="64"/>
        <v/>
      </c>
      <c r="F676" s="327" t="str">
        <f t="shared" si="65"/>
        <v/>
      </c>
      <c r="G676" s="328"/>
      <c r="H676" s="327">
        <f t="shared" si="60"/>
        <v>0</v>
      </c>
    </row>
    <row r="677" spans="2:8">
      <c r="B677" s="326" t="str">
        <f t="shared" si="61"/>
        <v/>
      </c>
      <c r="C677" s="325" t="str">
        <f t="shared" si="62"/>
        <v/>
      </c>
      <c r="D677" s="329" t="str">
        <f t="shared" si="63"/>
        <v/>
      </c>
      <c r="E677" s="327" t="str">
        <f t="shared" si="64"/>
        <v/>
      </c>
      <c r="F677" s="327" t="str">
        <f t="shared" si="65"/>
        <v/>
      </c>
      <c r="G677" s="328"/>
      <c r="H677" s="327">
        <f t="shared" si="60"/>
        <v>0</v>
      </c>
    </row>
    <row r="678" spans="2:8">
      <c r="B678" s="326" t="str">
        <f t="shared" si="61"/>
        <v/>
      </c>
      <c r="C678" s="325" t="str">
        <f t="shared" si="62"/>
        <v/>
      </c>
      <c r="D678" s="329" t="str">
        <f t="shared" si="63"/>
        <v/>
      </c>
      <c r="E678" s="327" t="str">
        <f t="shared" si="64"/>
        <v/>
      </c>
      <c r="F678" s="327" t="str">
        <f t="shared" si="65"/>
        <v/>
      </c>
      <c r="G678" s="328"/>
      <c r="H678" s="327">
        <f t="shared" si="60"/>
        <v>0</v>
      </c>
    </row>
    <row r="679" spans="2:8">
      <c r="B679" s="326" t="str">
        <f t="shared" si="61"/>
        <v/>
      </c>
      <c r="C679" s="325" t="str">
        <f t="shared" si="62"/>
        <v/>
      </c>
      <c r="D679" s="329" t="str">
        <f t="shared" si="63"/>
        <v/>
      </c>
      <c r="E679" s="327" t="str">
        <f t="shared" si="64"/>
        <v/>
      </c>
      <c r="F679" s="327" t="str">
        <f t="shared" si="65"/>
        <v/>
      </c>
      <c r="G679" s="328"/>
      <c r="H679" s="327">
        <f t="shared" si="60"/>
        <v>0</v>
      </c>
    </row>
    <row r="680" spans="2:8">
      <c r="B680" s="326" t="str">
        <f t="shared" si="61"/>
        <v/>
      </c>
      <c r="C680" s="325" t="str">
        <f t="shared" si="62"/>
        <v/>
      </c>
      <c r="D680" s="329" t="str">
        <f t="shared" si="63"/>
        <v/>
      </c>
      <c r="E680" s="327" t="str">
        <f t="shared" si="64"/>
        <v/>
      </c>
      <c r="F680" s="327" t="str">
        <f t="shared" si="65"/>
        <v/>
      </c>
      <c r="G680" s="328"/>
      <c r="H680" s="327">
        <f t="shared" si="60"/>
        <v>0</v>
      </c>
    </row>
    <row r="681" spans="2:8">
      <c r="B681" s="326" t="str">
        <f t="shared" si="61"/>
        <v/>
      </c>
      <c r="C681" s="325" t="str">
        <f t="shared" si="62"/>
        <v/>
      </c>
      <c r="D681" s="329" t="str">
        <f t="shared" si="63"/>
        <v/>
      </c>
      <c r="E681" s="327" t="str">
        <f t="shared" si="64"/>
        <v/>
      </c>
      <c r="F681" s="327" t="str">
        <f t="shared" si="65"/>
        <v/>
      </c>
      <c r="G681" s="328"/>
      <c r="H681" s="327">
        <f t="shared" si="60"/>
        <v>0</v>
      </c>
    </row>
    <row r="682" spans="2:8">
      <c r="B682" s="326" t="str">
        <f t="shared" si="61"/>
        <v/>
      </c>
      <c r="C682" s="325" t="str">
        <f t="shared" si="62"/>
        <v/>
      </c>
      <c r="D682" s="329" t="str">
        <f t="shared" si="63"/>
        <v/>
      </c>
      <c r="E682" s="327" t="str">
        <f t="shared" si="64"/>
        <v/>
      </c>
      <c r="F682" s="327" t="str">
        <f t="shared" si="65"/>
        <v/>
      </c>
      <c r="G682" s="328"/>
      <c r="H682" s="327">
        <f t="shared" si="60"/>
        <v>0</v>
      </c>
    </row>
    <row r="683" spans="2:8">
      <c r="B683" s="326" t="str">
        <f t="shared" si="61"/>
        <v/>
      </c>
      <c r="C683" s="325" t="str">
        <f t="shared" si="62"/>
        <v/>
      </c>
      <c r="D683" s="329" t="str">
        <f t="shared" si="63"/>
        <v/>
      </c>
      <c r="E683" s="327" t="str">
        <f t="shared" si="64"/>
        <v/>
      </c>
      <c r="F683" s="327" t="str">
        <f t="shared" si="65"/>
        <v/>
      </c>
      <c r="G683" s="328"/>
      <c r="H683" s="327">
        <f t="shared" si="60"/>
        <v>0</v>
      </c>
    </row>
    <row r="684" spans="2:8">
      <c r="B684" s="326" t="str">
        <f t="shared" si="61"/>
        <v/>
      </c>
      <c r="C684" s="325" t="str">
        <f t="shared" si="62"/>
        <v/>
      </c>
      <c r="D684" s="329" t="str">
        <f t="shared" si="63"/>
        <v/>
      </c>
      <c r="E684" s="327" t="str">
        <f t="shared" si="64"/>
        <v/>
      </c>
      <c r="F684" s="327" t="str">
        <f t="shared" si="65"/>
        <v/>
      </c>
      <c r="G684" s="328"/>
      <c r="H684" s="327">
        <f t="shared" si="60"/>
        <v>0</v>
      </c>
    </row>
    <row r="685" spans="2:8">
      <c r="B685" s="326" t="str">
        <f t="shared" si="61"/>
        <v/>
      </c>
      <c r="C685" s="325" t="str">
        <f t="shared" si="62"/>
        <v/>
      </c>
      <c r="D685" s="329" t="str">
        <f t="shared" si="63"/>
        <v/>
      </c>
      <c r="E685" s="327" t="str">
        <f t="shared" si="64"/>
        <v/>
      </c>
      <c r="F685" s="327" t="str">
        <f t="shared" si="65"/>
        <v/>
      </c>
      <c r="G685" s="328"/>
      <c r="H685" s="327">
        <f t="shared" si="60"/>
        <v>0</v>
      </c>
    </row>
    <row r="686" spans="2:8">
      <c r="B686" s="326" t="str">
        <f t="shared" si="61"/>
        <v/>
      </c>
      <c r="C686" s="325" t="str">
        <f t="shared" si="62"/>
        <v/>
      </c>
      <c r="D686" s="329" t="str">
        <f t="shared" si="63"/>
        <v/>
      </c>
      <c r="E686" s="327" t="str">
        <f t="shared" si="64"/>
        <v/>
      </c>
      <c r="F686" s="327" t="str">
        <f t="shared" si="65"/>
        <v/>
      </c>
      <c r="G686" s="328"/>
      <c r="H686" s="327">
        <f t="shared" si="60"/>
        <v>0</v>
      </c>
    </row>
    <row r="687" spans="2:8">
      <c r="B687" s="326" t="str">
        <f t="shared" si="61"/>
        <v/>
      </c>
      <c r="C687" s="325" t="str">
        <f t="shared" si="62"/>
        <v/>
      </c>
      <c r="D687" s="329" t="str">
        <f t="shared" si="63"/>
        <v/>
      </c>
      <c r="E687" s="327" t="str">
        <f t="shared" si="64"/>
        <v/>
      </c>
      <c r="F687" s="327" t="str">
        <f t="shared" si="65"/>
        <v/>
      </c>
      <c r="G687" s="328"/>
      <c r="H687" s="327">
        <f t="shared" si="60"/>
        <v>0</v>
      </c>
    </row>
    <row r="688" spans="2:8">
      <c r="B688" s="326" t="str">
        <f t="shared" si="61"/>
        <v/>
      </c>
      <c r="C688" s="325" t="str">
        <f t="shared" si="62"/>
        <v/>
      </c>
      <c r="D688" s="329" t="str">
        <f t="shared" si="63"/>
        <v/>
      </c>
      <c r="E688" s="327" t="str">
        <f t="shared" si="64"/>
        <v/>
      </c>
      <c r="F688" s="327" t="str">
        <f t="shared" si="65"/>
        <v/>
      </c>
      <c r="G688" s="328"/>
      <c r="H688" s="327">
        <f t="shared" si="60"/>
        <v>0</v>
      </c>
    </row>
    <row r="689" spans="2:8">
      <c r="B689" s="326" t="str">
        <f t="shared" si="61"/>
        <v/>
      </c>
      <c r="C689" s="325" t="str">
        <f t="shared" si="62"/>
        <v/>
      </c>
      <c r="D689" s="329" t="str">
        <f t="shared" si="63"/>
        <v/>
      </c>
      <c r="E689" s="327" t="str">
        <f t="shared" si="64"/>
        <v/>
      </c>
      <c r="F689" s="327" t="str">
        <f t="shared" si="65"/>
        <v/>
      </c>
      <c r="G689" s="328"/>
      <c r="H689" s="327">
        <f t="shared" si="60"/>
        <v>0</v>
      </c>
    </row>
    <row r="690" spans="2:8">
      <c r="B690" s="326" t="str">
        <f t="shared" si="61"/>
        <v/>
      </c>
      <c r="C690" s="325" t="str">
        <f t="shared" si="62"/>
        <v/>
      </c>
      <c r="D690" s="329" t="str">
        <f t="shared" si="63"/>
        <v/>
      </c>
      <c r="E690" s="327" t="str">
        <f t="shared" si="64"/>
        <v/>
      </c>
      <c r="F690" s="327" t="str">
        <f t="shared" si="65"/>
        <v/>
      </c>
      <c r="G690" s="328"/>
      <c r="H690" s="327">
        <f t="shared" si="60"/>
        <v>0</v>
      </c>
    </row>
    <row r="691" spans="2:8">
      <c r="B691" s="326" t="str">
        <f t="shared" si="61"/>
        <v/>
      </c>
      <c r="C691" s="325" t="str">
        <f t="shared" si="62"/>
        <v/>
      </c>
      <c r="D691" s="329" t="str">
        <f t="shared" si="63"/>
        <v/>
      </c>
      <c r="E691" s="327" t="str">
        <f t="shared" si="64"/>
        <v/>
      </c>
      <c r="F691" s="327" t="str">
        <f t="shared" si="65"/>
        <v/>
      </c>
      <c r="G691" s="328"/>
      <c r="H691" s="327">
        <f t="shared" si="60"/>
        <v>0</v>
      </c>
    </row>
    <row r="692" spans="2:8">
      <c r="B692" s="326" t="str">
        <f t="shared" si="61"/>
        <v/>
      </c>
      <c r="C692" s="325" t="str">
        <f t="shared" si="62"/>
        <v/>
      </c>
      <c r="D692" s="329" t="str">
        <f t="shared" si="63"/>
        <v/>
      </c>
      <c r="E692" s="327" t="str">
        <f t="shared" si="64"/>
        <v/>
      </c>
      <c r="F692" s="327" t="str">
        <f t="shared" si="65"/>
        <v/>
      </c>
      <c r="G692" s="328"/>
      <c r="H692" s="327">
        <f t="shared" si="60"/>
        <v>0</v>
      </c>
    </row>
    <row r="693" spans="2:8">
      <c r="B693" s="326" t="str">
        <f t="shared" si="61"/>
        <v/>
      </c>
      <c r="C693" s="325" t="str">
        <f t="shared" si="62"/>
        <v/>
      </c>
      <c r="D693" s="329" t="str">
        <f t="shared" si="63"/>
        <v/>
      </c>
      <c r="E693" s="327" t="str">
        <f t="shared" si="64"/>
        <v/>
      </c>
      <c r="F693" s="327" t="str">
        <f t="shared" si="65"/>
        <v/>
      </c>
      <c r="G693" s="328"/>
      <c r="H693" s="327">
        <f t="shared" si="60"/>
        <v>0</v>
      </c>
    </row>
    <row r="694" spans="2:8">
      <c r="B694" s="326" t="str">
        <f t="shared" si="61"/>
        <v/>
      </c>
      <c r="C694" s="325" t="str">
        <f t="shared" si="62"/>
        <v/>
      </c>
      <c r="D694" s="329" t="str">
        <f t="shared" si="63"/>
        <v/>
      </c>
      <c r="E694" s="327" t="str">
        <f t="shared" si="64"/>
        <v/>
      </c>
      <c r="F694" s="327" t="str">
        <f t="shared" si="65"/>
        <v/>
      </c>
      <c r="G694" s="328"/>
      <c r="H694" s="327">
        <f t="shared" si="60"/>
        <v>0</v>
      </c>
    </row>
    <row r="695" spans="2:8">
      <c r="B695" s="326" t="str">
        <f t="shared" si="61"/>
        <v/>
      </c>
      <c r="C695" s="325" t="str">
        <f t="shared" si="62"/>
        <v/>
      </c>
      <c r="D695" s="329" t="str">
        <f t="shared" si="63"/>
        <v/>
      </c>
      <c r="E695" s="327" t="str">
        <f t="shared" si="64"/>
        <v/>
      </c>
      <c r="F695" s="327" t="str">
        <f t="shared" si="65"/>
        <v/>
      </c>
      <c r="G695" s="328"/>
      <c r="H695" s="327">
        <f t="shared" si="60"/>
        <v>0</v>
      </c>
    </row>
    <row r="696" spans="2:8">
      <c r="B696" s="326" t="str">
        <f t="shared" si="61"/>
        <v/>
      </c>
      <c r="C696" s="325" t="str">
        <f t="shared" si="62"/>
        <v/>
      </c>
      <c r="D696" s="329" t="str">
        <f t="shared" si="63"/>
        <v/>
      </c>
      <c r="E696" s="327" t="str">
        <f t="shared" si="64"/>
        <v/>
      </c>
      <c r="F696" s="327" t="str">
        <f t="shared" si="65"/>
        <v/>
      </c>
      <c r="G696" s="328"/>
      <c r="H696" s="327">
        <f t="shared" si="60"/>
        <v>0</v>
      </c>
    </row>
    <row r="697" spans="2:8">
      <c r="B697" s="326" t="str">
        <f t="shared" si="61"/>
        <v/>
      </c>
      <c r="C697" s="325" t="str">
        <f t="shared" si="62"/>
        <v/>
      </c>
      <c r="D697" s="329" t="str">
        <f t="shared" si="63"/>
        <v/>
      </c>
      <c r="E697" s="327" t="str">
        <f t="shared" si="64"/>
        <v/>
      </c>
      <c r="F697" s="327" t="str">
        <f t="shared" si="65"/>
        <v/>
      </c>
      <c r="G697" s="328"/>
      <c r="H697" s="327">
        <f t="shared" si="60"/>
        <v>0</v>
      </c>
    </row>
    <row r="698" spans="2:8">
      <c r="B698" s="326" t="str">
        <f t="shared" si="61"/>
        <v/>
      </c>
      <c r="C698" s="325" t="str">
        <f t="shared" si="62"/>
        <v/>
      </c>
      <c r="D698" s="329" t="str">
        <f t="shared" si="63"/>
        <v/>
      </c>
      <c r="E698" s="327" t="str">
        <f t="shared" si="64"/>
        <v/>
      </c>
      <c r="F698" s="327" t="str">
        <f t="shared" si="65"/>
        <v/>
      </c>
      <c r="G698" s="328"/>
      <c r="H698" s="327">
        <f t="shared" si="60"/>
        <v>0</v>
      </c>
    </row>
    <row r="699" spans="2:8">
      <c r="B699" s="326" t="str">
        <f t="shared" si="61"/>
        <v/>
      </c>
      <c r="C699" s="325" t="str">
        <f t="shared" si="62"/>
        <v/>
      </c>
      <c r="D699" s="329" t="str">
        <f t="shared" si="63"/>
        <v/>
      </c>
      <c r="E699" s="327" t="str">
        <f t="shared" si="64"/>
        <v/>
      </c>
      <c r="F699" s="327" t="str">
        <f t="shared" si="65"/>
        <v/>
      </c>
      <c r="G699" s="328"/>
      <c r="H699" s="327">
        <f t="shared" si="60"/>
        <v>0</v>
      </c>
    </row>
    <row r="700" spans="2:8">
      <c r="B700" s="326" t="str">
        <f t="shared" si="61"/>
        <v/>
      </c>
      <c r="C700" s="325" t="str">
        <f t="shared" si="62"/>
        <v/>
      </c>
      <c r="D700" s="329" t="str">
        <f t="shared" si="63"/>
        <v/>
      </c>
      <c r="E700" s="327" t="str">
        <f t="shared" si="64"/>
        <v/>
      </c>
      <c r="F700" s="327" t="str">
        <f t="shared" si="65"/>
        <v/>
      </c>
      <c r="G700" s="328"/>
      <c r="H700" s="327">
        <f t="shared" si="60"/>
        <v>0</v>
      </c>
    </row>
    <row r="701" spans="2:8">
      <c r="B701" s="326" t="str">
        <f t="shared" si="61"/>
        <v/>
      </c>
      <c r="C701" s="325" t="str">
        <f t="shared" si="62"/>
        <v/>
      </c>
      <c r="D701" s="329" t="str">
        <f t="shared" si="63"/>
        <v/>
      </c>
      <c r="E701" s="327" t="str">
        <f t="shared" si="64"/>
        <v/>
      </c>
      <c r="F701" s="327" t="str">
        <f t="shared" si="65"/>
        <v/>
      </c>
      <c r="G701" s="328"/>
      <c r="H701" s="327">
        <f t="shared" si="60"/>
        <v>0</v>
      </c>
    </row>
    <row r="702" spans="2:8">
      <c r="B702" s="326" t="str">
        <f t="shared" si="61"/>
        <v/>
      </c>
      <c r="C702" s="325" t="str">
        <f t="shared" si="62"/>
        <v/>
      </c>
      <c r="D702" s="329" t="str">
        <f t="shared" si="63"/>
        <v/>
      </c>
      <c r="E702" s="327" t="str">
        <f t="shared" si="64"/>
        <v/>
      </c>
      <c r="F702" s="327" t="str">
        <f t="shared" si="65"/>
        <v/>
      </c>
      <c r="G702" s="328"/>
      <c r="H702" s="327">
        <f t="shared" si="60"/>
        <v>0</v>
      </c>
    </row>
    <row r="703" spans="2:8">
      <c r="B703" s="326" t="str">
        <f t="shared" si="61"/>
        <v/>
      </c>
      <c r="C703" s="325" t="str">
        <f t="shared" si="62"/>
        <v/>
      </c>
      <c r="D703" s="329" t="str">
        <f t="shared" si="63"/>
        <v/>
      </c>
      <c r="E703" s="327" t="str">
        <f t="shared" si="64"/>
        <v/>
      </c>
      <c r="F703" s="327" t="str">
        <f t="shared" si="65"/>
        <v/>
      </c>
      <c r="G703" s="328"/>
      <c r="H703" s="327">
        <f t="shared" si="60"/>
        <v>0</v>
      </c>
    </row>
    <row r="704" spans="2:8">
      <c r="B704" s="326" t="str">
        <f t="shared" si="61"/>
        <v/>
      </c>
      <c r="C704" s="325" t="str">
        <f t="shared" si="62"/>
        <v/>
      </c>
      <c r="D704" s="329" t="str">
        <f t="shared" si="63"/>
        <v/>
      </c>
      <c r="E704" s="327" t="str">
        <f t="shared" si="64"/>
        <v/>
      </c>
      <c r="F704" s="327" t="str">
        <f t="shared" si="65"/>
        <v/>
      </c>
      <c r="G704" s="328"/>
      <c r="H704" s="327">
        <f t="shared" si="60"/>
        <v>0</v>
      </c>
    </row>
    <row r="705" spans="2:8">
      <c r="B705" s="326" t="str">
        <f t="shared" si="61"/>
        <v/>
      </c>
      <c r="C705" s="325" t="str">
        <f t="shared" si="62"/>
        <v/>
      </c>
      <c r="D705" s="329" t="str">
        <f t="shared" si="63"/>
        <v/>
      </c>
      <c r="E705" s="327" t="str">
        <f t="shared" si="64"/>
        <v/>
      </c>
      <c r="F705" s="327" t="str">
        <f t="shared" si="65"/>
        <v/>
      </c>
      <c r="G705" s="328"/>
      <c r="H705" s="327">
        <f t="shared" si="60"/>
        <v>0</v>
      </c>
    </row>
    <row r="706" spans="2:8">
      <c r="B706" s="326" t="str">
        <f t="shared" si="61"/>
        <v/>
      </c>
      <c r="C706" s="325" t="str">
        <f t="shared" si="62"/>
        <v/>
      </c>
      <c r="D706" s="329" t="str">
        <f t="shared" si="63"/>
        <v/>
      </c>
      <c r="E706" s="327" t="str">
        <f t="shared" si="64"/>
        <v/>
      </c>
      <c r="F706" s="327" t="str">
        <f t="shared" si="65"/>
        <v/>
      </c>
      <c r="G706" s="328"/>
      <c r="H706" s="327">
        <f t="shared" si="60"/>
        <v>0</v>
      </c>
    </row>
    <row r="707" spans="2:8">
      <c r="B707" s="326" t="str">
        <f t="shared" si="61"/>
        <v/>
      </c>
      <c r="C707" s="325" t="str">
        <f t="shared" si="62"/>
        <v/>
      </c>
      <c r="D707" s="329" t="str">
        <f t="shared" si="63"/>
        <v/>
      </c>
      <c r="E707" s="327" t="str">
        <f t="shared" si="64"/>
        <v/>
      </c>
      <c r="F707" s="327" t="str">
        <f t="shared" si="65"/>
        <v/>
      </c>
      <c r="G707" s="328"/>
      <c r="H707" s="327">
        <f t="shared" si="60"/>
        <v>0</v>
      </c>
    </row>
    <row r="708" spans="2:8">
      <c r="B708" s="326" t="str">
        <f t="shared" si="61"/>
        <v/>
      </c>
      <c r="C708" s="325" t="str">
        <f t="shared" si="62"/>
        <v/>
      </c>
      <c r="D708" s="329" t="str">
        <f t="shared" si="63"/>
        <v/>
      </c>
      <c r="E708" s="327" t="str">
        <f t="shared" si="64"/>
        <v/>
      </c>
      <c r="F708" s="327" t="str">
        <f t="shared" si="65"/>
        <v/>
      </c>
      <c r="G708" s="328"/>
      <c r="H708" s="327">
        <f t="shared" si="60"/>
        <v>0</v>
      </c>
    </row>
    <row r="709" spans="2:8">
      <c r="B709" s="326" t="str">
        <f t="shared" si="61"/>
        <v/>
      </c>
      <c r="C709" s="325" t="str">
        <f t="shared" si="62"/>
        <v/>
      </c>
      <c r="D709" s="329" t="str">
        <f t="shared" si="63"/>
        <v/>
      </c>
      <c r="E709" s="327" t="str">
        <f t="shared" si="64"/>
        <v/>
      </c>
      <c r="F709" s="327" t="str">
        <f t="shared" si="65"/>
        <v/>
      </c>
      <c r="G709" s="328"/>
      <c r="H709" s="327">
        <f t="shared" si="60"/>
        <v>0</v>
      </c>
    </row>
    <row r="710" spans="2:8">
      <c r="B710" s="326" t="str">
        <f t="shared" si="61"/>
        <v/>
      </c>
      <c r="C710" s="325" t="str">
        <f t="shared" si="62"/>
        <v/>
      </c>
      <c r="D710" s="329" t="str">
        <f t="shared" si="63"/>
        <v/>
      </c>
      <c r="E710" s="327" t="str">
        <f t="shared" si="64"/>
        <v/>
      </c>
      <c r="F710" s="327" t="str">
        <f t="shared" si="65"/>
        <v/>
      </c>
      <c r="G710" s="328"/>
      <c r="H710" s="327">
        <f t="shared" si="60"/>
        <v>0</v>
      </c>
    </row>
    <row r="711" spans="2:8">
      <c r="B711" s="326" t="str">
        <f t="shared" si="61"/>
        <v/>
      </c>
      <c r="C711" s="325" t="str">
        <f t="shared" si="62"/>
        <v/>
      </c>
      <c r="D711" s="329" t="str">
        <f t="shared" si="63"/>
        <v/>
      </c>
      <c r="E711" s="327" t="str">
        <f t="shared" si="64"/>
        <v/>
      </c>
      <c r="F711" s="327" t="str">
        <f t="shared" si="65"/>
        <v/>
      </c>
      <c r="G711" s="328"/>
      <c r="H711" s="327">
        <f t="shared" si="60"/>
        <v>0</v>
      </c>
    </row>
    <row r="712" spans="2:8">
      <c r="B712" s="326" t="str">
        <f t="shared" si="61"/>
        <v/>
      </c>
      <c r="C712" s="325" t="str">
        <f t="shared" si="62"/>
        <v/>
      </c>
      <c r="D712" s="329" t="str">
        <f t="shared" si="63"/>
        <v/>
      </c>
      <c r="E712" s="327" t="str">
        <f t="shared" si="64"/>
        <v/>
      </c>
      <c r="F712" s="327" t="str">
        <f t="shared" si="65"/>
        <v/>
      </c>
      <c r="G712" s="328"/>
      <c r="H712" s="327">
        <f t="shared" si="60"/>
        <v>0</v>
      </c>
    </row>
    <row r="713" spans="2:8">
      <c r="B713" s="326" t="str">
        <f t="shared" si="61"/>
        <v/>
      </c>
      <c r="C713" s="325" t="str">
        <f t="shared" si="62"/>
        <v/>
      </c>
      <c r="D713" s="329" t="str">
        <f t="shared" si="63"/>
        <v/>
      </c>
      <c r="E713" s="327" t="str">
        <f t="shared" si="64"/>
        <v/>
      </c>
      <c r="F713" s="327" t="str">
        <f t="shared" si="65"/>
        <v/>
      </c>
      <c r="G713" s="328"/>
      <c r="H713" s="327">
        <f t="shared" si="60"/>
        <v>0</v>
      </c>
    </row>
    <row r="714" spans="2:8">
      <c r="B714" s="326" t="str">
        <f t="shared" si="61"/>
        <v/>
      </c>
      <c r="C714" s="325" t="str">
        <f t="shared" si="62"/>
        <v/>
      </c>
      <c r="D714" s="329" t="str">
        <f t="shared" si="63"/>
        <v/>
      </c>
      <c r="E714" s="327" t="str">
        <f t="shared" si="64"/>
        <v/>
      </c>
      <c r="F714" s="327" t="str">
        <f t="shared" si="65"/>
        <v/>
      </c>
      <c r="G714" s="328"/>
      <c r="H714" s="327">
        <f t="shared" si="60"/>
        <v>0</v>
      </c>
    </row>
    <row r="715" spans="2:8">
      <c r="B715" s="326" t="str">
        <f t="shared" si="61"/>
        <v/>
      </c>
      <c r="C715" s="325" t="str">
        <f t="shared" si="62"/>
        <v/>
      </c>
      <c r="D715" s="329" t="str">
        <f t="shared" si="63"/>
        <v/>
      </c>
      <c r="E715" s="327" t="str">
        <f t="shared" si="64"/>
        <v/>
      </c>
      <c r="F715" s="327" t="str">
        <f t="shared" si="65"/>
        <v/>
      </c>
      <c r="G715" s="328"/>
      <c r="H715" s="327">
        <f t="shared" si="60"/>
        <v>0</v>
      </c>
    </row>
    <row r="716" spans="2:8">
      <c r="B716" s="326" t="str">
        <f t="shared" si="61"/>
        <v/>
      </c>
      <c r="C716" s="325" t="str">
        <f t="shared" si="62"/>
        <v/>
      </c>
      <c r="D716" s="329" t="str">
        <f t="shared" si="63"/>
        <v/>
      </c>
      <c r="E716" s="327" t="str">
        <f t="shared" si="64"/>
        <v/>
      </c>
      <c r="F716" s="327" t="str">
        <f t="shared" si="65"/>
        <v/>
      </c>
      <c r="G716" s="328"/>
      <c r="H716" s="327">
        <f t="shared" si="60"/>
        <v>0</v>
      </c>
    </row>
    <row r="717" spans="2:8">
      <c r="B717" s="326" t="str">
        <f t="shared" si="61"/>
        <v/>
      </c>
      <c r="C717" s="325" t="str">
        <f t="shared" si="62"/>
        <v/>
      </c>
      <c r="D717" s="329" t="str">
        <f t="shared" si="63"/>
        <v/>
      </c>
      <c r="E717" s="327" t="str">
        <f t="shared" si="64"/>
        <v/>
      </c>
      <c r="F717" s="327" t="str">
        <f t="shared" si="65"/>
        <v/>
      </c>
      <c r="G717" s="328"/>
      <c r="H717" s="327">
        <f t="shared" si="60"/>
        <v>0</v>
      </c>
    </row>
    <row r="718" spans="2:8">
      <c r="B718" s="326" t="str">
        <f t="shared" si="61"/>
        <v/>
      </c>
      <c r="C718" s="325" t="str">
        <f t="shared" si="62"/>
        <v/>
      </c>
      <c r="D718" s="329" t="str">
        <f t="shared" si="63"/>
        <v/>
      </c>
      <c r="E718" s="327" t="str">
        <f t="shared" si="64"/>
        <v/>
      </c>
      <c r="F718" s="327" t="str">
        <f t="shared" si="65"/>
        <v/>
      </c>
      <c r="G718" s="328"/>
      <c r="H718" s="327">
        <f t="shared" si="60"/>
        <v>0</v>
      </c>
    </row>
    <row r="719" spans="2:8">
      <c r="B719" s="326" t="str">
        <f t="shared" si="61"/>
        <v/>
      </c>
      <c r="C719" s="325" t="str">
        <f t="shared" si="62"/>
        <v/>
      </c>
      <c r="D719" s="329" t="str">
        <f t="shared" si="63"/>
        <v/>
      </c>
      <c r="E719" s="327" t="str">
        <f t="shared" si="64"/>
        <v/>
      </c>
      <c r="F719" s="327" t="str">
        <f t="shared" si="65"/>
        <v/>
      </c>
      <c r="G719" s="328"/>
      <c r="H719" s="327">
        <f t="shared" si="60"/>
        <v>0</v>
      </c>
    </row>
    <row r="720" spans="2:8">
      <c r="B720" s="326" t="str">
        <f t="shared" si="61"/>
        <v/>
      </c>
      <c r="C720" s="325" t="str">
        <f t="shared" si="62"/>
        <v/>
      </c>
      <c r="D720" s="329" t="str">
        <f t="shared" si="63"/>
        <v/>
      </c>
      <c r="E720" s="327" t="str">
        <f t="shared" si="64"/>
        <v/>
      </c>
      <c r="F720" s="327" t="str">
        <f t="shared" si="65"/>
        <v/>
      </c>
      <c r="G720" s="328"/>
      <c r="H720" s="327">
        <f t="shared" si="60"/>
        <v>0</v>
      </c>
    </row>
    <row r="721" spans="2:8">
      <c r="B721" s="326" t="str">
        <f t="shared" si="61"/>
        <v/>
      </c>
      <c r="C721" s="325" t="str">
        <f t="shared" si="62"/>
        <v/>
      </c>
      <c r="D721" s="329" t="str">
        <f t="shared" si="63"/>
        <v/>
      </c>
      <c r="E721" s="327" t="str">
        <f t="shared" si="64"/>
        <v/>
      </c>
      <c r="F721" s="327" t="str">
        <f t="shared" si="65"/>
        <v/>
      </c>
      <c r="G721" s="328"/>
      <c r="H721" s="327">
        <f t="shared" ref="H721:H784" si="66">IF(B721="",0,ROUND(H720-E721-G721,2))</f>
        <v>0</v>
      </c>
    </row>
    <row r="722" spans="2:8">
      <c r="B722" s="326" t="str">
        <f t="shared" ref="B722:B785" si="67">IF(B721&lt;$H$7,IF(H721&gt;0,B721+1,""),"")</f>
        <v/>
      </c>
      <c r="C722" s="325" t="str">
        <f t="shared" ref="C722:C785" si="68">IF(B722="","",IF(B722&lt;=$H$7,IF(payments_per_year=26,DATE(YEAR(start_date),MONTH(start_date),DAY(start_date)+14*B722),IF(payments_per_year=52,DATE(YEAR(start_date),MONTH(start_date),DAY(start_date)+7*B722),DATE(YEAR(start_date),MONTH(start_date)+B722*12/$D$9,DAY(start_date)))),""))</f>
        <v/>
      </c>
      <c r="D722" s="329" t="str">
        <f t="shared" ref="D722:D785" si="69">IF(C722="","",IF($H$6+F722&gt;H721,ROUND(H721+F722,2),$H$6))</f>
        <v/>
      </c>
      <c r="E722" s="327" t="str">
        <f t="shared" ref="E722:E785" si="70">IF(C722="","",D722-F722)</f>
        <v/>
      </c>
      <c r="F722" s="327" t="str">
        <f t="shared" ref="F722:F785" si="71">IF(C722="","",ROUND(H721*$D$7/payments_per_year,2))</f>
        <v/>
      </c>
      <c r="G722" s="328"/>
      <c r="H722" s="327">
        <f t="shared" si="66"/>
        <v>0</v>
      </c>
    </row>
    <row r="723" spans="2:8">
      <c r="B723" s="326" t="str">
        <f t="shared" si="67"/>
        <v/>
      </c>
      <c r="C723" s="325" t="str">
        <f t="shared" si="68"/>
        <v/>
      </c>
      <c r="D723" s="329" t="str">
        <f t="shared" si="69"/>
        <v/>
      </c>
      <c r="E723" s="327" t="str">
        <f t="shared" si="70"/>
        <v/>
      </c>
      <c r="F723" s="327" t="str">
        <f t="shared" si="71"/>
        <v/>
      </c>
      <c r="G723" s="328"/>
      <c r="H723" s="327">
        <f t="shared" si="66"/>
        <v>0</v>
      </c>
    </row>
    <row r="724" spans="2:8">
      <c r="B724" s="326" t="str">
        <f t="shared" si="67"/>
        <v/>
      </c>
      <c r="C724" s="325" t="str">
        <f t="shared" si="68"/>
        <v/>
      </c>
      <c r="D724" s="329" t="str">
        <f t="shared" si="69"/>
        <v/>
      </c>
      <c r="E724" s="327" t="str">
        <f t="shared" si="70"/>
        <v/>
      </c>
      <c r="F724" s="327" t="str">
        <f t="shared" si="71"/>
        <v/>
      </c>
      <c r="G724" s="328"/>
      <c r="H724" s="327">
        <f t="shared" si="66"/>
        <v>0</v>
      </c>
    </row>
    <row r="725" spans="2:8">
      <c r="B725" s="326" t="str">
        <f t="shared" si="67"/>
        <v/>
      </c>
      <c r="C725" s="325" t="str">
        <f t="shared" si="68"/>
        <v/>
      </c>
      <c r="D725" s="329" t="str">
        <f t="shared" si="69"/>
        <v/>
      </c>
      <c r="E725" s="327" t="str">
        <f t="shared" si="70"/>
        <v/>
      </c>
      <c r="F725" s="327" t="str">
        <f t="shared" si="71"/>
        <v/>
      </c>
      <c r="G725" s="328"/>
      <c r="H725" s="327">
        <f t="shared" si="66"/>
        <v>0</v>
      </c>
    </row>
    <row r="726" spans="2:8">
      <c r="B726" s="326" t="str">
        <f t="shared" si="67"/>
        <v/>
      </c>
      <c r="C726" s="325" t="str">
        <f t="shared" si="68"/>
        <v/>
      </c>
      <c r="D726" s="329" t="str">
        <f t="shared" si="69"/>
        <v/>
      </c>
      <c r="E726" s="327" t="str">
        <f t="shared" si="70"/>
        <v/>
      </c>
      <c r="F726" s="327" t="str">
        <f t="shared" si="71"/>
        <v/>
      </c>
      <c r="G726" s="328"/>
      <c r="H726" s="327">
        <f t="shared" si="66"/>
        <v>0</v>
      </c>
    </row>
    <row r="727" spans="2:8">
      <c r="B727" s="326" t="str">
        <f t="shared" si="67"/>
        <v/>
      </c>
      <c r="C727" s="325" t="str">
        <f t="shared" si="68"/>
        <v/>
      </c>
      <c r="D727" s="329" t="str">
        <f t="shared" si="69"/>
        <v/>
      </c>
      <c r="E727" s="327" t="str">
        <f t="shared" si="70"/>
        <v/>
      </c>
      <c r="F727" s="327" t="str">
        <f t="shared" si="71"/>
        <v/>
      </c>
      <c r="G727" s="328"/>
      <c r="H727" s="327">
        <f t="shared" si="66"/>
        <v>0</v>
      </c>
    </row>
    <row r="728" spans="2:8">
      <c r="B728" s="326" t="str">
        <f t="shared" si="67"/>
        <v/>
      </c>
      <c r="C728" s="325" t="str">
        <f t="shared" si="68"/>
        <v/>
      </c>
      <c r="D728" s="329" t="str">
        <f t="shared" si="69"/>
        <v/>
      </c>
      <c r="E728" s="327" t="str">
        <f t="shared" si="70"/>
        <v/>
      </c>
      <c r="F728" s="327" t="str">
        <f t="shared" si="71"/>
        <v/>
      </c>
      <c r="G728" s="328"/>
      <c r="H728" s="327">
        <f t="shared" si="66"/>
        <v>0</v>
      </c>
    </row>
    <row r="729" spans="2:8">
      <c r="B729" s="326" t="str">
        <f t="shared" si="67"/>
        <v/>
      </c>
      <c r="C729" s="325" t="str">
        <f t="shared" si="68"/>
        <v/>
      </c>
      <c r="D729" s="329" t="str">
        <f t="shared" si="69"/>
        <v/>
      </c>
      <c r="E729" s="327" t="str">
        <f t="shared" si="70"/>
        <v/>
      </c>
      <c r="F729" s="327" t="str">
        <f t="shared" si="71"/>
        <v/>
      </c>
      <c r="G729" s="328"/>
      <c r="H729" s="327">
        <f t="shared" si="66"/>
        <v>0</v>
      </c>
    </row>
    <row r="730" spans="2:8">
      <c r="B730" s="326" t="str">
        <f t="shared" si="67"/>
        <v/>
      </c>
      <c r="C730" s="325" t="str">
        <f t="shared" si="68"/>
        <v/>
      </c>
      <c r="D730" s="329" t="str">
        <f t="shared" si="69"/>
        <v/>
      </c>
      <c r="E730" s="327" t="str">
        <f t="shared" si="70"/>
        <v/>
      </c>
      <c r="F730" s="327" t="str">
        <f t="shared" si="71"/>
        <v/>
      </c>
      <c r="G730" s="328"/>
      <c r="H730" s="327">
        <f t="shared" si="66"/>
        <v>0</v>
      </c>
    </row>
    <row r="731" spans="2:8">
      <c r="B731" s="326" t="str">
        <f t="shared" si="67"/>
        <v/>
      </c>
      <c r="C731" s="325" t="str">
        <f t="shared" si="68"/>
        <v/>
      </c>
      <c r="D731" s="329" t="str">
        <f t="shared" si="69"/>
        <v/>
      </c>
      <c r="E731" s="327" t="str">
        <f t="shared" si="70"/>
        <v/>
      </c>
      <c r="F731" s="327" t="str">
        <f t="shared" si="71"/>
        <v/>
      </c>
      <c r="G731" s="328"/>
      <c r="H731" s="327">
        <f t="shared" si="66"/>
        <v>0</v>
      </c>
    </row>
    <row r="732" spans="2:8">
      <c r="B732" s="326" t="str">
        <f t="shared" si="67"/>
        <v/>
      </c>
      <c r="C732" s="325" t="str">
        <f t="shared" si="68"/>
        <v/>
      </c>
      <c r="D732" s="329" t="str">
        <f t="shared" si="69"/>
        <v/>
      </c>
      <c r="E732" s="327" t="str">
        <f t="shared" si="70"/>
        <v/>
      </c>
      <c r="F732" s="327" t="str">
        <f t="shared" si="71"/>
        <v/>
      </c>
      <c r="G732" s="328"/>
      <c r="H732" s="327">
        <f t="shared" si="66"/>
        <v>0</v>
      </c>
    </row>
    <row r="733" spans="2:8">
      <c r="B733" s="326" t="str">
        <f t="shared" si="67"/>
        <v/>
      </c>
      <c r="C733" s="325" t="str">
        <f t="shared" si="68"/>
        <v/>
      </c>
      <c r="D733" s="329" t="str">
        <f t="shared" si="69"/>
        <v/>
      </c>
      <c r="E733" s="327" t="str">
        <f t="shared" si="70"/>
        <v/>
      </c>
      <c r="F733" s="327" t="str">
        <f t="shared" si="71"/>
        <v/>
      </c>
      <c r="G733" s="328"/>
      <c r="H733" s="327">
        <f t="shared" si="66"/>
        <v>0</v>
      </c>
    </row>
    <row r="734" spans="2:8">
      <c r="B734" s="326" t="str">
        <f t="shared" si="67"/>
        <v/>
      </c>
      <c r="C734" s="325" t="str">
        <f t="shared" si="68"/>
        <v/>
      </c>
      <c r="D734" s="329" t="str">
        <f t="shared" si="69"/>
        <v/>
      </c>
      <c r="E734" s="327" t="str">
        <f t="shared" si="70"/>
        <v/>
      </c>
      <c r="F734" s="327" t="str">
        <f t="shared" si="71"/>
        <v/>
      </c>
      <c r="G734" s="328"/>
      <c r="H734" s="327">
        <f t="shared" si="66"/>
        <v>0</v>
      </c>
    </row>
    <row r="735" spans="2:8">
      <c r="B735" s="326" t="str">
        <f t="shared" si="67"/>
        <v/>
      </c>
      <c r="C735" s="325" t="str">
        <f t="shared" si="68"/>
        <v/>
      </c>
      <c r="D735" s="329" t="str">
        <f t="shared" si="69"/>
        <v/>
      </c>
      <c r="E735" s="327" t="str">
        <f t="shared" si="70"/>
        <v/>
      </c>
      <c r="F735" s="327" t="str">
        <f t="shared" si="71"/>
        <v/>
      </c>
      <c r="G735" s="328"/>
      <c r="H735" s="327">
        <f t="shared" si="66"/>
        <v>0</v>
      </c>
    </row>
    <row r="736" spans="2:8">
      <c r="B736" s="326" t="str">
        <f t="shared" si="67"/>
        <v/>
      </c>
      <c r="C736" s="325" t="str">
        <f t="shared" si="68"/>
        <v/>
      </c>
      <c r="D736" s="329" t="str">
        <f t="shared" si="69"/>
        <v/>
      </c>
      <c r="E736" s="327" t="str">
        <f t="shared" si="70"/>
        <v/>
      </c>
      <c r="F736" s="327" t="str">
        <f t="shared" si="71"/>
        <v/>
      </c>
      <c r="G736" s="328"/>
      <c r="H736" s="327">
        <f t="shared" si="66"/>
        <v>0</v>
      </c>
    </row>
    <row r="737" spans="2:8">
      <c r="B737" s="326" t="str">
        <f t="shared" si="67"/>
        <v/>
      </c>
      <c r="C737" s="325" t="str">
        <f t="shared" si="68"/>
        <v/>
      </c>
      <c r="D737" s="329" t="str">
        <f t="shared" si="69"/>
        <v/>
      </c>
      <c r="E737" s="327" t="str">
        <f t="shared" si="70"/>
        <v/>
      </c>
      <c r="F737" s="327" t="str">
        <f t="shared" si="71"/>
        <v/>
      </c>
      <c r="G737" s="328"/>
      <c r="H737" s="327">
        <f t="shared" si="66"/>
        <v>0</v>
      </c>
    </row>
    <row r="738" spans="2:8">
      <c r="B738" s="326" t="str">
        <f t="shared" si="67"/>
        <v/>
      </c>
      <c r="C738" s="325" t="str">
        <f t="shared" si="68"/>
        <v/>
      </c>
      <c r="D738" s="329" t="str">
        <f t="shared" si="69"/>
        <v/>
      </c>
      <c r="E738" s="327" t="str">
        <f t="shared" si="70"/>
        <v/>
      </c>
      <c r="F738" s="327" t="str">
        <f t="shared" si="71"/>
        <v/>
      </c>
      <c r="G738" s="328"/>
      <c r="H738" s="327">
        <f t="shared" si="66"/>
        <v>0</v>
      </c>
    </row>
    <row r="739" spans="2:8">
      <c r="B739" s="326" t="str">
        <f t="shared" si="67"/>
        <v/>
      </c>
      <c r="C739" s="325" t="str">
        <f t="shared" si="68"/>
        <v/>
      </c>
      <c r="D739" s="329" t="str">
        <f t="shared" si="69"/>
        <v/>
      </c>
      <c r="E739" s="327" t="str">
        <f t="shared" si="70"/>
        <v/>
      </c>
      <c r="F739" s="327" t="str">
        <f t="shared" si="71"/>
        <v/>
      </c>
      <c r="G739" s="328"/>
      <c r="H739" s="327">
        <f t="shared" si="66"/>
        <v>0</v>
      </c>
    </row>
    <row r="740" spans="2:8">
      <c r="B740" s="326" t="str">
        <f t="shared" si="67"/>
        <v/>
      </c>
      <c r="C740" s="325" t="str">
        <f t="shared" si="68"/>
        <v/>
      </c>
      <c r="D740" s="329" t="str">
        <f t="shared" si="69"/>
        <v/>
      </c>
      <c r="E740" s="327" t="str">
        <f t="shared" si="70"/>
        <v/>
      </c>
      <c r="F740" s="327" t="str">
        <f t="shared" si="71"/>
        <v/>
      </c>
      <c r="G740" s="328"/>
      <c r="H740" s="327">
        <f t="shared" si="66"/>
        <v>0</v>
      </c>
    </row>
    <row r="741" spans="2:8">
      <c r="B741" s="326" t="str">
        <f t="shared" si="67"/>
        <v/>
      </c>
      <c r="C741" s="325" t="str">
        <f t="shared" si="68"/>
        <v/>
      </c>
      <c r="D741" s="329" t="str">
        <f t="shared" si="69"/>
        <v/>
      </c>
      <c r="E741" s="327" t="str">
        <f t="shared" si="70"/>
        <v/>
      </c>
      <c r="F741" s="327" t="str">
        <f t="shared" si="71"/>
        <v/>
      </c>
      <c r="G741" s="328"/>
      <c r="H741" s="327">
        <f t="shared" si="66"/>
        <v>0</v>
      </c>
    </row>
    <row r="742" spans="2:8">
      <c r="B742" s="326" t="str">
        <f t="shared" si="67"/>
        <v/>
      </c>
      <c r="C742" s="325" t="str">
        <f t="shared" si="68"/>
        <v/>
      </c>
      <c r="D742" s="329" t="str">
        <f t="shared" si="69"/>
        <v/>
      </c>
      <c r="E742" s="327" t="str">
        <f t="shared" si="70"/>
        <v/>
      </c>
      <c r="F742" s="327" t="str">
        <f t="shared" si="71"/>
        <v/>
      </c>
      <c r="G742" s="328"/>
      <c r="H742" s="327">
        <f t="shared" si="66"/>
        <v>0</v>
      </c>
    </row>
    <row r="743" spans="2:8">
      <c r="B743" s="326" t="str">
        <f t="shared" si="67"/>
        <v/>
      </c>
      <c r="C743" s="325" t="str">
        <f t="shared" si="68"/>
        <v/>
      </c>
      <c r="D743" s="329" t="str">
        <f t="shared" si="69"/>
        <v/>
      </c>
      <c r="E743" s="327" t="str">
        <f t="shared" si="70"/>
        <v/>
      </c>
      <c r="F743" s="327" t="str">
        <f t="shared" si="71"/>
        <v/>
      </c>
      <c r="G743" s="328"/>
      <c r="H743" s="327">
        <f t="shared" si="66"/>
        <v>0</v>
      </c>
    </row>
    <row r="744" spans="2:8">
      <c r="B744" s="326" t="str">
        <f t="shared" si="67"/>
        <v/>
      </c>
      <c r="C744" s="325" t="str">
        <f t="shared" si="68"/>
        <v/>
      </c>
      <c r="D744" s="329" t="str">
        <f t="shared" si="69"/>
        <v/>
      </c>
      <c r="E744" s="327" t="str">
        <f t="shared" si="70"/>
        <v/>
      </c>
      <c r="F744" s="327" t="str">
        <f t="shared" si="71"/>
        <v/>
      </c>
      <c r="G744" s="328"/>
      <c r="H744" s="327">
        <f t="shared" si="66"/>
        <v>0</v>
      </c>
    </row>
    <row r="745" spans="2:8">
      <c r="B745" s="326" t="str">
        <f t="shared" si="67"/>
        <v/>
      </c>
      <c r="C745" s="325" t="str">
        <f t="shared" si="68"/>
        <v/>
      </c>
      <c r="D745" s="329" t="str">
        <f t="shared" si="69"/>
        <v/>
      </c>
      <c r="E745" s="327" t="str">
        <f t="shared" si="70"/>
        <v/>
      </c>
      <c r="F745" s="327" t="str">
        <f t="shared" si="71"/>
        <v/>
      </c>
      <c r="G745" s="328"/>
      <c r="H745" s="327">
        <f t="shared" si="66"/>
        <v>0</v>
      </c>
    </row>
    <row r="746" spans="2:8">
      <c r="B746" s="326" t="str">
        <f t="shared" si="67"/>
        <v/>
      </c>
      <c r="C746" s="325" t="str">
        <f t="shared" si="68"/>
        <v/>
      </c>
      <c r="D746" s="329" t="str">
        <f t="shared" si="69"/>
        <v/>
      </c>
      <c r="E746" s="327" t="str">
        <f t="shared" si="70"/>
        <v/>
      </c>
      <c r="F746" s="327" t="str">
        <f t="shared" si="71"/>
        <v/>
      </c>
      <c r="G746" s="328"/>
      <c r="H746" s="327">
        <f t="shared" si="66"/>
        <v>0</v>
      </c>
    </row>
    <row r="747" spans="2:8">
      <c r="B747" s="326" t="str">
        <f t="shared" si="67"/>
        <v/>
      </c>
      <c r="C747" s="325" t="str">
        <f t="shared" si="68"/>
        <v/>
      </c>
      <c r="D747" s="329" t="str">
        <f t="shared" si="69"/>
        <v/>
      </c>
      <c r="E747" s="327" t="str">
        <f t="shared" si="70"/>
        <v/>
      </c>
      <c r="F747" s="327" t="str">
        <f t="shared" si="71"/>
        <v/>
      </c>
      <c r="G747" s="328"/>
      <c r="H747" s="327">
        <f t="shared" si="66"/>
        <v>0</v>
      </c>
    </row>
    <row r="748" spans="2:8">
      <c r="B748" s="326" t="str">
        <f t="shared" si="67"/>
        <v/>
      </c>
      <c r="C748" s="325" t="str">
        <f t="shared" si="68"/>
        <v/>
      </c>
      <c r="D748" s="329" t="str">
        <f t="shared" si="69"/>
        <v/>
      </c>
      <c r="E748" s="327" t="str">
        <f t="shared" si="70"/>
        <v/>
      </c>
      <c r="F748" s="327" t="str">
        <f t="shared" si="71"/>
        <v/>
      </c>
      <c r="G748" s="328"/>
      <c r="H748" s="327">
        <f t="shared" si="66"/>
        <v>0</v>
      </c>
    </row>
    <row r="749" spans="2:8">
      <c r="B749" s="326" t="str">
        <f t="shared" si="67"/>
        <v/>
      </c>
      <c r="C749" s="325" t="str">
        <f t="shared" si="68"/>
        <v/>
      </c>
      <c r="D749" s="329" t="str">
        <f t="shared" si="69"/>
        <v/>
      </c>
      <c r="E749" s="327" t="str">
        <f t="shared" si="70"/>
        <v/>
      </c>
      <c r="F749" s="327" t="str">
        <f t="shared" si="71"/>
        <v/>
      </c>
      <c r="G749" s="328"/>
      <c r="H749" s="327">
        <f t="shared" si="66"/>
        <v>0</v>
      </c>
    </row>
    <row r="750" spans="2:8">
      <c r="B750" s="326" t="str">
        <f t="shared" si="67"/>
        <v/>
      </c>
      <c r="C750" s="325" t="str">
        <f t="shared" si="68"/>
        <v/>
      </c>
      <c r="D750" s="329" t="str">
        <f t="shared" si="69"/>
        <v/>
      </c>
      <c r="E750" s="327" t="str">
        <f t="shared" si="70"/>
        <v/>
      </c>
      <c r="F750" s="327" t="str">
        <f t="shared" si="71"/>
        <v/>
      </c>
      <c r="G750" s="328"/>
      <c r="H750" s="327">
        <f t="shared" si="66"/>
        <v>0</v>
      </c>
    </row>
    <row r="751" spans="2:8">
      <c r="B751" s="326" t="str">
        <f t="shared" si="67"/>
        <v/>
      </c>
      <c r="C751" s="325" t="str">
        <f t="shared" si="68"/>
        <v/>
      </c>
      <c r="D751" s="329" t="str">
        <f t="shared" si="69"/>
        <v/>
      </c>
      <c r="E751" s="327" t="str">
        <f t="shared" si="70"/>
        <v/>
      </c>
      <c r="F751" s="327" t="str">
        <f t="shared" si="71"/>
        <v/>
      </c>
      <c r="G751" s="328"/>
      <c r="H751" s="327">
        <f t="shared" si="66"/>
        <v>0</v>
      </c>
    </row>
    <row r="752" spans="2:8">
      <c r="B752" s="326" t="str">
        <f t="shared" si="67"/>
        <v/>
      </c>
      <c r="C752" s="325" t="str">
        <f t="shared" si="68"/>
        <v/>
      </c>
      <c r="D752" s="329" t="str">
        <f t="shared" si="69"/>
        <v/>
      </c>
      <c r="E752" s="327" t="str">
        <f t="shared" si="70"/>
        <v/>
      </c>
      <c r="F752" s="327" t="str">
        <f t="shared" si="71"/>
        <v/>
      </c>
      <c r="G752" s="328"/>
      <c r="H752" s="327">
        <f t="shared" si="66"/>
        <v>0</v>
      </c>
    </row>
    <row r="753" spans="2:8">
      <c r="B753" s="326" t="str">
        <f t="shared" si="67"/>
        <v/>
      </c>
      <c r="C753" s="325" t="str">
        <f t="shared" si="68"/>
        <v/>
      </c>
      <c r="D753" s="329" t="str">
        <f t="shared" si="69"/>
        <v/>
      </c>
      <c r="E753" s="327" t="str">
        <f t="shared" si="70"/>
        <v/>
      </c>
      <c r="F753" s="327" t="str">
        <f t="shared" si="71"/>
        <v/>
      </c>
      <c r="G753" s="328"/>
      <c r="H753" s="327">
        <f t="shared" si="66"/>
        <v>0</v>
      </c>
    </row>
    <row r="754" spans="2:8">
      <c r="B754" s="326" t="str">
        <f t="shared" si="67"/>
        <v/>
      </c>
      <c r="C754" s="325" t="str">
        <f t="shared" si="68"/>
        <v/>
      </c>
      <c r="D754" s="329" t="str">
        <f t="shared" si="69"/>
        <v/>
      </c>
      <c r="E754" s="327" t="str">
        <f t="shared" si="70"/>
        <v/>
      </c>
      <c r="F754" s="327" t="str">
        <f t="shared" si="71"/>
        <v/>
      </c>
      <c r="G754" s="328"/>
      <c r="H754" s="327">
        <f t="shared" si="66"/>
        <v>0</v>
      </c>
    </row>
    <row r="755" spans="2:8">
      <c r="B755" s="326" t="str">
        <f t="shared" si="67"/>
        <v/>
      </c>
      <c r="C755" s="325" t="str">
        <f t="shared" si="68"/>
        <v/>
      </c>
      <c r="D755" s="329" t="str">
        <f t="shared" si="69"/>
        <v/>
      </c>
      <c r="E755" s="327" t="str">
        <f t="shared" si="70"/>
        <v/>
      </c>
      <c r="F755" s="327" t="str">
        <f t="shared" si="71"/>
        <v/>
      </c>
      <c r="G755" s="328"/>
      <c r="H755" s="327">
        <f t="shared" si="66"/>
        <v>0</v>
      </c>
    </row>
    <row r="756" spans="2:8">
      <c r="B756" s="326" t="str">
        <f t="shared" si="67"/>
        <v/>
      </c>
      <c r="C756" s="325" t="str">
        <f t="shared" si="68"/>
        <v/>
      </c>
      <c r="D756" s="329" t="str">
        <f t="shared" si="69"/>
        <v/>
      </c>
      <c r="E756" s="327" t="str">
        <f t="shared" si="70"/>
        <v/>
      </c>
      <c r="F756" s="327" t="str">
        <f t="shared" si="71"/>
        <v/>
      </c>
      <c r="G756" s="328"/>
      <c r="H756" s="327">
        <f t="shared" si="66"/>
        <v>0</v>
      </c>
    </row>
    <row r="757" spans="2:8">
      <c r="B757" s="326" t="str">
        <f t="shared" si="67"/>
        <v/>
      </c>
      <c r="C757" s="325" t="str">
        <f t="shared" si="68"/>
        <v/>
      </c>
      <c r="D757" s="329" t="str">
        <f t="shared" si="69"/>
        <v/>
      </c>
      <c r="E757" s="327" t="str">
        <f t="shared" si="70"/>
        <v/>
      </c>
      <c r="F757" s="327" t="str">
        <f t="shared" si="71"/>
        <v/>
      </c>
      <c r="G757" s="328"/>
      <c r="H757" s="327">
        <f t="shared" si="66"/>
        <v>0</v>
      </c>
    </row>
    <row r="758" spans="2:8">
      <c r="B758" s="326" t="str">
        <f t="shared" si="67"/>
        <v/>
      </c>
      <c r="C758" s="325" t="str">
        <f t="shared" si="68"/>
        <v/>
      </c>
      <c r="D758" s="329" t="str">
        <f t="shared" si="69"/>
        <v/>
      </c>
      <c r="E758" s="327" t="str">
        <f t="shared" si="70"/>
        <v/>
      </c>
      <c r="F758" s="327" t="str">
        <f t="shared" si="71"/>
        <v/>
      </c>
      <c r="G758" s="328"/>
      <c r="H758" s="327">
        <f t="shared" si="66"/>
        <v>0</v>
      </c>
    </row>
    <row r="759" spans="2:8">
      <c r="B759" s="326" t="str">
        <f t="shared" si="67"/>
        <v/>
      </c>
      <c r="C759" s="325" t="str">
        <f t="shared" si="68"/>
        <v/>
      </c>
      <c r="D759" s="329" t="str">
        <f t="shared" si="69"/>
        <v/>
      </c>
      <c r="E759" s="327" t="str">
        <f t="shared" si="70"/>
        <v/>
      </c>
      <c r="F759" s="327" t="str">
        <f t="shared" si="71"/>
        <v/>
      </c>
      <c r="G759" s="328"/>
      <c r="H759" s="327">
        <f t="shared" si="66"/>
        <v>0</v>
      </c>
    </row>
    <row r="760" spans="2:8">
      <c r="B760" s="326" t="str">
        <f t="shared" si="67"/>
        <v/>
      </c>
      <c r="C760" s="325" t="str">
        <f t="shared" si="68"/>
        <v/>
      </c>
      <c r="D760" s="329" t="str">
        <f t="shared" si="69"/>
        <v/>
      </c>
      <c r="E760" s="327" t="str">
        <f t="shared" si="70"/>
        <v/>
      </c>
      <c r="F760" s="327" t="str">
        <f t="shared" si="71"/>
        <v/>
      </c>
      <c r="G760" s="328"/>
      <c r="H760" s="327">
        <f t="shared" si="66"/>
        <v>0</v>
      </c>
    </row>
    <row r="761" spans="2:8">
      <c r="B761" s="326" t="str">
        <f t="shared" si="67"/>
        <v/>
      </c>
      <c r="C761" s="325" t="str">
        <f t="shared" si="68"/>
        <v/>
      </c>
      <c r="D761" s="329" t="str">
        <f t="shared" si="69"/>
        <v/>
      </c>
      <c r="E761" s="327" t="str">
        <f t="shared" si="70"/>
        <v/>
      </c>
      <c r="F761" s="327" t="str">
        <f t="shared" si="71"/>
        <v/>
      </c>
      <c r="G761" s="328"/>
      <c r="H761" s="327">
        <f t="shared" si="66"/>
        <v>0</v>
      </c>
    </row>
    <row r="762" spans="2:8">
      <c r="B762" s="326" t="str">
        <f t="shared" si="67"/>
        <v/>
      </c>
      <c r="C762" s="325" t="str">
        <f t="shared" si="68"/>
        <v/>
      </c>
      <c r="D762" s="329" t="str">
        <f t="shared" si="69"/>
        <v/>
      </c>
      <c r="E762" s="327" t="str">
        <f t="shared" si="70"/>
        <v/>
      </c>
      <c r="F762" s="327" t="str">
        <f t="shared" si="71"/>
        <v/>
      </c>
      <c r="G762" s="328"/>
      <c r="H762" s="327">
        <f t="shared" si="66"/>
        <v>0</v>
      </c>
    </row>
    <row r="763" spans="2:8">
      <c r="B763" s="326" t="str">
        <f t="shared" si="67"/>
        <v/>
      </c>
      <c r="C763" s="325" t="str">
        <f t="shared" si="68"/>
        <v/>
      </c>
      <c r="D763" s="329" t="str">
        <f t="shared" si="69"/>
        <v/>
      </c>
      <c r="E763" s="327" t="str">
        <f t="shared" si="70"/>
        <v/>
      </c>
      <c r="F763" s="327" t="str">
        <f t="shared" si="71"/>
        <v/>
      </c>
      <c r="G763" s="328"/>
      <c r="H763" s="327">
        <f t="shared" si="66"/>
        <v>0</v>
      </c>
    </row>
    <row r="764" spans="2:8">
      <c r="B764" s="326" t="str">
        <f t="shared" si="67"/>
        <v/>
      </c>
      <c r="C764" s="325" t="str">
        <f t="shared" si="68"/>
        <v/>
      </c>
      <c r="D764" s="329" t="str">
        <f t="shared" si="69"/>
        <v/>
      </c>
      <c r="E764" s="327" t="str">
        <f t="shared" si="70"/>
        <v/>
      </c>
      <c r="F764" s="327" t="str">
        <f t="shared" si="71"/>
        <v/>
      </c>
      <c r="G764" s="328"/>
      <c r="H764" s="327">
        <f t="shared" si="66"/>
        <v>0</v>
      </c>
    </row>
    <row r="765" spans="2:8">
      <c r="B765" s="326" t="str">
        <f t="shared" si="67"/>
        <v/>
      </c>
      <c r="C765" s="325" t="str">
        <f t="shared" si="68"/>
        <v/>
      </c>
      <c r="D765" s="329" t="str">
        <f t="shared" si="69"/>
        <v/>
      </c>
      <c r="E765" s="327" t="str">
        <f t="shared" si="70"/>
        <v/>
      </c>
      <c r="F765" s="327" t="str">
        <f t="shared" si="71"/>
        <v/>
      </c>
      <c r="G765" s="328"/>
      <c r="H765" s="327">
        <f t="shared" si="66"/>
        <v>0</v>
      </c>
    </row>
    <row r="766" spans="2:8">
      <c r="B766" s="326" t="str">
        <f t="shared" si="67"/>
        <v/>
      </c>
      <c r="C766" s="325" t="str">
        <f t="shared" si="68"/>
        <v/>
      </c>
      <c r="D766" s="329" t="str">
        <f t="shared" si="69"/>
        <v/>
      </c>
      <c r="E766" s="327" t="str">
        <f t="shared" si="70"/>
        <v/>
      </c>
      <c r="F766" s="327" t="str">
        <f t="shared" si="71"/>
        <v/>
      </c>
      <c r="G766" s="328"/>
      <c r="H766" s="327">
        <f t="shared" si="66"/>
        <v>0</v>
      </c>
    </row>
    <row r="767" spans="2:8">
      <c r="B767" s="326" t="str">
        <f t="shared" si="67"/>
        <v/>
      </c>
      <c r="C767" s="325" t="str">
        <f t="shared" si="68"/>
        <v/>
      </c>
      <c r="D767" s="329" t="str">
        <f t="shared" si="69"/>
        <v/>
      </c>
      <c r="E767" s="327" t="str">
        <f t="shared" si="70"/>
        <v/>
      </c>
      <c r="F767" s="327" t="str">
        <f t="shared" si="71"/>
        <v/>
      </c>
      <c r="G767" s="328"/>
      <c r="H767" s="327">
        <f t="shared" si="66"/>
        <v>0</v>
      </c>
    </row>
    <row r="768" spans="2:8">
      <c r="B768" s="326" t="str">
        <f t="shared" si="67"/>
        <v/>
      </c>
      <c r="C768" s="325" t="str">
        <f t="shared" si="68"/>
        <v/>
      </c>
      <c r="D768" s="329" t="str">
        <f t="shared" si="69"/>
        <v/>
      </c>
      <c r="E768" s="327" t="str">
        <f t="shared" si="70"/>
        <v/>
      </c>
      <c r="F768" s="327" t="str">
        <f t="shared" si="71"/>
        <v/>
      </c>
      <c r="G768" s="328"/>
      <c r="H768" s="327">
        <f t="shared" si="66"/>
        <v>0</v>
      </c>
    </row>
    <row r="769" spans="2:8">
      <c r="B769" s="326" t="str">
        <f t="shared" si="67"/>
        <v/>
      </c>
      <c r="C769" s="325" t="str">
        <f t="shared" si="68"/>
        <v/>
      </c>
      <c r="D769" s="329" t="str">
        <f t="shared" si="69"/>
        <v/>
      </c>
      <c r="E769" s="327" t="str">
        <f t="shared" si="70"/>
        <v/>
      </c>
      <c r="F769" s="327" t="str">
        <f t="shared" si="71"/>
        <v/>
      </c>
      <c r="G769" s="328"/>
      <c r="H769" s="327">
        <f t="shared" si="66"/>
        <v>0</v>
      </c>
    </row>
    <row r="770" spans="2:8">
      <c r="B770" s="326" t="str">
        <f t="shared" si="67"/>
        <v/>
      </c>
      <c r="C770" s="325" t="str">
        <f t="shared" si="68"/>
        <v/>
      </c>
      <c r="D770" s="329" t="str">
        <f t="shared" si="69"/>
        <v/>
      </c>
      <c r="E770" s="327" t="str">
        <f t="shared" si="70"/>
        <v/>
      </c>
      <c r="F770" s="327" t="str">
        <f t="shared" si="71"/>
        <v/>
      </c>
      <c r="G770" s="328"/>
      <c r="H770" s="327">
        <f t="shared" si="66"/>
        <v>0</v>
      </c>
    </row>
    <row r="771" spans="2:8">
      <c r="B771" s="326" t="str">
        <f t="shared" si="67"/>
        <v/>
      </c>
      <c r="C771" s="325" t="str">
        <f t="shared" si="68"/>
        <v/>
      </c>
      <c r="D771" s="329" t="str">
        <f t="shared" si="69"/>
        <v/>
      </c>
      <c r="E771" s="327" t="str">
        <f t="shared" si="70"/>
        <v/>
      </c>
      <c r="F771" s="327" t="str">
        <f t="shared" si="71"/>
        <v/>
      </c>
      <c r="G771" s="328"/>
      <c r="H771" s="327">
        <f t="shared" si="66"/>
        <v>0</v>
      </c>
    </row>
    <row r="772" spans="2:8">
      <c r="B772" s="326" t="str">
        <f t="shared" si="67"/>
        <v/>
      </c>
      <c r="C772" s="325" t="str">
        <f t="shared" si="68"/>
        <v/>
      </c>
      <c r="D772" s="329" t="str">
        <f t="shared" si="69"/>
        <v/>
      </c>
      <c r="E772" s="327" t="str">
        <f t="shared" si="70"/>
        <v/>
      </c>
      <c r="F772" s="327" t="str">
        <f t="shared" si="71"/>
        <v/>
      </c>
      <c r="G772" s="328"/>
      <c r="H772" s="327">
        <f t="shared" si="66"/>
        <v>0</v>
      </c>
    </row>
    <row r="773" spans="2:8">
      <c r="B773" s="326" t="str">
        <f t="shared" si="67"/>
        <v/>
      </c>
      <c r="C773" s="325" t="str">
        <f t="shared" si="68"/>
        <v/>
      </c>
      <c r="D773" s="329" t="str">
        <f t="shared" si="69"/>
        <v/>
      </c>
      <c r="E773" s="327" t="str">
        <f t="shared" si="70"/>
        <v/>
      </c>
      <c r="F773" s="327" t="str">
        <f t="shared" si="71"/>
        <v/>
      </c>
      <c r="G773" s="328"/>
      <c r="H773" s="327">
        <f t="shared" si="66"/>
        <v>0</v>
      </c>
    </row>
    <row r="774" spans="2:8">
      <c r="B774" s="326" t="str">
        <f t="shared" si="67"/>
        <v/>
      </c>
      <c r="C774" s="325" t="str">
        <f t="shared" si="68"/>
        <v/>
      </c>
      <c r="D774" s="329" t="str">
        <f t="shared" si="69"/>
        <v/>
      </c>
      <c r="E774" s="327" t="str">
        <f t="shared" si="70"/>
        <v/>
      </c>
      <c r="F774" s="327" t="str">
        <f t="shared" si="71"/>
        <v/>
      </c>
      <c r="G774" s="328"/>
      <c r="H774" s="327">
        <f t="shared" si="66"/>
        <v>0</v>
      </c>
    </row>
    <row r="775" spans="2:8">
      <c r="B775" s="326" t="str">
        <f t="shared" si="67"/>
        <v/>
      </c>
      <c r="C775" s="325" t="str">
        <f t="shared" si="68"/>
        <v/>
      </c>
      <c r="D775" s="329" t="str">
        <f t="shared" si="69"/>
        <v/>
      </c>
      <c r="E775" s="327" t="str">
        <f t="shared" si="70"/>
        <v/>
      </c>
      <c r="F775" s="327" t="str">
        <f t="shared" si="71"/>
        <v/>
      </c>
      <c r="G775" s="328"/>
      <c r="H775" s="327">
        <f t="shared" si="66"/>
        <v>0</v>
      </c>
    </row>
    <row r="776" spans="2:8">
      <c r="B776" s="326" t="str">
        <f t="shared" si="67"/>
        <v/>
      </c>
      <c r="C776" s="325" t="str">
        <f t="shared" si="68"/>
        <v/>
      </c>
      <c r="D776" s="329" t="str">
        <f t="shared" si="69"/>
        <v/>
      </c>
      <c r="E776" s="327" t="str">
        <f t="shared" si="70"/>
        <v/>
      </c>
      <c r="F776" s="327" t="str">
        <f t="shared" si="71"/>
        <v/>
      </c>
      <c r="G776" s="328"/>
      <c r="H776" s="327">
        <f t="shared" si="66"/>
        <v>0</v>
      </c>
    </row>
    <row r="777" spans="2:8">
      <c r="B777" s="326" t="str">
        <f t="shared" si="67"/>
        <v/>
      </c>
      <c r="C777" s="325" t="str">
        <f t="shared" si="68"/>
        <v/>
      </c>
      <c r="D777" s="329" t="str">
        <f t="shared" si="69"/>
        <v/>
      </c>
      <c r="E777" s="327" t="str">
        <f t="shared" si="70"/>
        <v/>
      </c>
      <c r="F777" s="327" t="str">
        <f t="shared" si="71"/>
        <v/>
      </c>
      <c r="G777" s="328"/>
      <c r="H777" s="327">
        <f t="shared" si="66"/>
        <v>0</v>
      </c>
    </row>
    <row r="778" spans="2:8">
      <c r="B778" s="326" t="str">
        <f t="shared" si="67"/>
        <v/>
      </c>
      <c r="C778" s="325" t="str">
        <f t="shared" si="68"/>
        <v/>
      </c>
      <c r="D778" s="329" t="str">
        <f t="shared" si="69"/>
        <v/>
      </c>
      <c r="E778" s="327" t="str">
        <f t="shared" si="70"/>
        <v/>
      </c>
      <c r="F778" s="327" t="str">
        <f t="shared" si="71"/>
        <v/>
      </c>
      <c r="G778" s="328"/>
      <c r="H778" s="327">
        <f t="shared" si="66"/>
        <v>0</v>
      </c>
    </row>
    <row r="779" spans="2:8">
      <c r="B779" s="326" t="str">
        <f t="shared" si="67"/>
        <v/>
      </c>
      <c r="C779" s="325" t="str">
        <f t="shared" si="68"/>
        <v/>
      </c>
      <c r="D779" s="329" t="str">
        <f t="shared" si="69"/>
        <v/>
      </c>
      <c r="E779" s="327" t="str">
        <f t="shared" si="70"/>
        <v/>
      </c>
      <c r="F779" s="327" t="str">
        <f t="shared" si="71"/>
        <v/>
      </c>
      <c r="G779" s="328"/>
      <c r="H779" s="327">
        <f t="shared" si="66"/>
        <v>0</v>
      </c>
    </row>
    <row r="780" spans="2:8">
      <c r="B780" s="326" t="str">
        <f t="shared" si="67"/>
        <v/>
      </c>
      <c r="C780" s="325" t="str">
        <f t="shared" si="68"/>
        <v/>
      </c>
      <c r="D780" s="329" t="str">
        <f t="shared" si="69"/>
        <v/>
      </c>
      <c r="E780" s="327" t="str">
        <f t="shared" si="70"/>
        <v/>
      </c>
      <c r="F780" s="327" t="str">
        <f t="shared" si="71"/>
        <v/>
      </c>
      <c r="G780" s="328"/>
      <c r="H780" s="327">
        <f t="shared" si="66"/>
        <v>0</v>
      </c>
    </row>
    <row r="781" spans="2:8">
      <c r="B781" s="326" t="str">
        <f t="shared" si="67"/>
        <v/>
      </c>
      <c r="C781" s="325" t="str">
        <f t="shared" si="68"/>
        <v/>
      </c>
      <c r="D781" s="329" t="str">
        <f t="shared" si="69"/>
        <v/>
      </c>
      <c r="E781" s="327" t="str">
        <f t="shared" si="70"/>
        <v/>
      </c>
      <c r="F781" s="327" t="str">
        <f t="shared" si="71"/>
        <v/>
      </c>
      <c r="G781" s="328"/>
      <c r="H781" s="327">
        <f t="shared" si="66"/>
        <v>0</v>
      </c>
    </row>
    <row r="782" spans="2:8">
      <c r="B782" s="326" t="str">
        <f t="shared" si="67"/>
        <v/>
      </c>
      <c r="C782" s="325" t="str">
        <f t="shared" si="68"/>
        <v/>
      </c>
      <c r="D782" s="329" t="str">
        <f t="shared" si="69"/>
        <v/>
      </c>
      <c r="E782" s="327" t="str">
        <f t="shared" si="70"/>
        <v/>
      </c>
      <c r="F782" s="327" t="str">
        <f t="shared" si="71"/>
        <v/>
      </c>
      <c r="G782" s="328"/>
      <c r="H782" s="327">
        <f t="shared" si="66"/>
        <v>0</v>
      </c>
    </row>
    <row r="783" spans="2:8">
      <c r="B783" s="326" t="str">
        <f t="shared" si="67"/>
        <v/>
      </c>
      <c r="C783" s="325" t="str">
        <f t="shared" si="68"/>
        <v/>
      </c>
      <c r="D783" s="329" t="str">
        <f t="shared" si="69"/>
        <v/>
      </c>
      <c r="E783" s="327" t="str">
        <f t="shared" si="70"/>
        <v/>
      </c>
      <c r="F783" s="327" t="str">
        <f t="shared" si="71"/>
        <v/>
      </c>
      <c r="G783" s="328"/>
      <c r="H783" s="327">
        <f t="shared" si="66"/>
        <v>0</v>
      </c>
    </row>
    <row r="784" spans="2:8">
      <c r="B784" s="326" t="str">
        <f t="shared" si="67"/>
        <v/>
      </c>
      <c r="C784" s="325" t="str">
        <f t="shared" si="68"/>
        <v/>
      </c>
      <c r="D784" s="329" t="str">
        <f t="shared" si="69"/>
        <v/>
      </c>
      <c r="E784" s="327" t="str">
        <f t="shared" si="70"/>
        <v/>
      </c>
      <c r="F784" s="327" t="str">
        <f t="shared" si="71"/>
        <v/>
      </c>
      <c r="G784" s="328"/>
      <c r="H784" s="327">
        <f t="shared" si="66"/>
        <v>0</v>
      </c>
    </row>
    <row r="785" spans="2:8">
      <c r="B785" s="326" t="str">
        <f t="shared" si="67"/>
        <v/>
      </c>
      <c r="C785" s="325" t="str">
        <f t="shared" si="68"/>
        <v/>
      </c>
      <c r="D785" s="329" t="str">
        <f t="shared" si="69"/>
        <v/>
      </c>
      <c r="E785" s="327" t="str">
        <f t="shared" si="70"/>
        <v/>
      </c>
      <c r="F785" s="327" t="str">
        <f t="shared" si="71"/>
        <v/>
      </c>
      <c r="G785" s="328"/>
      <c r="H785" s="327">
        <f t="shared" ref="H785:H848" si="72">IF(B785="",0,ROUND(H784-E785-G785,2))</f>
        <v>0</v>
      </c>
    </row>
    <row r="786" spans="2:8">
      <c r="B786" s="326" t="str">
        <f t="shared" ref="B786:B849" si="73">IF(B785&lt;$H$7,IF(H785&gt;0,B785+1,""),"")</f>
        <v/>
      </c>
      <c r="C786" s="325" t="str">
        <f t="shared" ref="C786:C849" si="74">IF(B786="","",IF(B786&lt;=$H$7,IF(payments_per_year=26,DATE(YEAR(start_date),MONTH(start_date),DAY(start_date)+14*B786),IF(payments_per_year=52,DATE(YEAR(start_date),MONTH(start_date),DAY(start_date)+7*B786),DATE(YEAR(start_date),MONTH(start_date)+B786*12/$D$9,DAY(start_date)))),""))</f>
        <v/>
      </c>
      <c r="D786" s="329" t="str">
        <f t="shared" ref="D786:D849" si="75">IF(C786="","",IF($H$6+F786&gt;H785,ROUND(H785+F786,2),$H$6))</f>
        <v/>
      </c>
      <c r="E786" s="327" t="str">
        <f t="shared" ref="E786:E849" si="76">IF(C786="","",D786-F786)</f>
        <v/>
      </c>
      <c r="F786" s="327" t="str">
        <f t="shared" ref="F786:F849" si="77">IF(C786="","",ROUND(H785*$D$7/payments_per_year,2))</f>
        <v/>
      </c>
      <c r="G786" s="328"/>
      <c r="H786" s="327">
        <f t="shared" si="72"/>
        <v>0</v>
      </c>
    </row>
    <row r="787" spans="2:8">
      <c r="B787" s="326" t="str">
        <f t="shared" si="73"/>
        <v/>
      </c>
      <c r="C787" s="325" t="str">
        <f t="shared" si="74"/>
        <v/>
      </c>
      <c r="D787" s="329" t="str">
        <f t="shared" si="75"/>
        <v/>
      </c>
      <c r="E787" s="327" t="str">
        <f t="shared" si="76"/>
        <v/>
      </c>
      <c r="F787" s="327" t="str">
        <f t="shared" si="77"/>
        <v/>
      </c>
      <c r="G787" s="328"/>
      <c r="H787" s="327">
        <f t="shared" si="72"/>
        <v>0</v>
      </c>
    </row>
    <row r="788" spans="2:8">
      <c r="B788" s="326" t="str">
        <f t="shared" si="73"/>
        <v/>
      </c>
      <c r="C788" s="325" t="str">
        <f t="shared" si="74"/>
        <v/>
      </c>
      <c r="D788" s="329" t="str">
        <f t="shared" si="75"/>
        <v/>
      </c>
      <c r="E788" s="327" t="str">
        <f t="shared" si="76"/>
        <v/>
      </c>
      <c r="F788" s="327" t="str">
        <f t="shared" si="77"/>
        <v/>
      </c>
      <c r="G788" s="328"/>
      <c r="H788" s="327">
        <f t="shared" si="72"/>
        <v>0</v>
      </c>
    </row>
    <row r="789" spans="2:8">
      <c r="B789" s="326" t="str">
        <f t="shared" si="73"/>
        <v/>
      </c>
      <c r="C789" s="325" t="str">
        <f t="shared" si="74"/>
        <v/>
      </c>
      <c r="D789" s="329" t="str">
        <f t="shared" si="75"/>
        <v/>
      </c>
      <c r="E789" s="327" t="str">
        <f t="shared" si="76"/>
        <v/>
      </c>
      <c r="F789" s="327" t="str">
        <f t="shared" si="77"/>
        <v/>
      </c>
      <c r="G789" s="328"/>
      <c r="H789" s="327">
        <f t="shared" si="72"/>
        <v>0</v>
      </c>
    </row>
    <row r="790" spans="2:8">
      <c r="B790" s="326" t="str">
        <f t="shared" si="73"/>
        <v/>
      </c>
      <c r="C790" s="325" t="str">
        <f t="shared" si="74"/>
        <v/>
      </c>
      <c r="D790" s="329" t="str">
        <f t="shared" si="75"/>
        <v/>
      </c>
      <c r="E790" s="327" t="str">
        <f t="shared" si="76"/>
        <v/>
      </c>
      <c r="F790" s="327" t="str">
        <f t="shared" si="77"/>
        <v/>
      </c>
      <c r="G790" s="328"/>
      <c r="H790" s="327">
        <f t="shared" si="72"/>
        <v>0</v>
      </c>
    </row>
    <row r="791" spans="2:8">
      <c r="B791" s="326" t="str">
        <f t="shared" si="73"/>
        <v/>
      </c>
      <c r="C791" s="325" t="str">
        <f t="shared" si="74"/>
        <v/>
      </c>
      <c r="D791" s="329" t="str">
        <f t="shared" si="75"/>
        <v/>
      </c>
      <c r="E791" s="327" t="str">
        <f t="shared" si="76"/>
        <v/>
      </c>
      <c r="F791" s="327" t="str">
        <f t="shared" si="77"/>
        <v/>
      </c>
      <c r="G791" s="328"/>
      <c r="H791" s="327">
        <f t="shared" si="72"/>
        <v>0</v>
      </c>
    </row>
    <row r="792" spans="2:8">
      <c r="B792" s="326" t="str">
        <f t="shared" si="73"/>
        <v/>
      </c>
      <c r="C792" s="325" t="str">
        <f t="shared" si="74"/>
        <v/>
      </c>
      <c r="D792" s="329" t="str">
        <f t="shared" si="75"/>
        <v/>
      </c>
      <c r="E792" s="327" t="str">
        <f t="shared" si="76"/>
        <v/>
      </c>
      <c r="F792" s="327" t="str">
        <f t="shared" si="77"/>
        <v/>
      </c>
      <c r="G792" s="328"/>
      <c r="H792" s="327">
        <f t="shared" si="72"/>
        <v>0</v>
      </c>
    </row>
    <row r="793" spans="2:8">
      <c r="B793" s="326" t="str">
        <f t="shared" si="73"/>
        <v/>
      </c>
      <c r="C793" s="325" t="str">
        <f t="shared" si="74"/>
        <v/>
      </c>
      <c r="D793" s="329" t="str">
        <f t="shared" si="75"/>
        <v/>
      </c>
      <c r="E793" s="327" t="str">
        <f t="shared" si="76"/>
        <v/>
      </c>
      <c r="F793" s="327" t="str">
        <f t="shared" si="77"/>
        <v/>
      </c>
      <c r="G793" s="328"/>
      <c r="H793" s="327">
        <f t="shared" si="72"/>
        <v>0</v>
      </c>
    </row>
    <row r="794" spans="2:8">
      <c r="B794" s="326" t="str">
        <f t="shared" si="73"/>
        <v/>
      </c>
      <c r="C794" s="325" t="str">
        <f t="shared" si="74"/>
        <v/>
      </c>
      <c r="D794" s="329" t="str">
        <f t="shared" si="75"/>
        <v/>
      </c>
      <c r="E794" s="327" t="str">
        <f t="shared" si="76"/>
        <v/>
      </c>
      <c r="F794" s="327" t="str">
        <f t="shared" si="77"/>
        <v/>
      </c>
      <c r="G794" s="328"/>
      <c r="H794" s="327">
        <f t="shared" si="72"/>
        <v>0</v>
      </c>
    </row>
    <row r="795" spans="2:8">
      <c r="B795" s="326" t="str">
        <f t="shared" si="73"/>
        <v/>
      </c>
      <c r="C795" s="325" t="str">
        <f t="shared" si="74"/>
        <v/>
      </c>
      <c r="D795" s="329" t="str">
        <f t="shared" si="75"/>
        <v/>
      </c>
      <c r="E795" s="327" t="str">
        <f t="shared" si="76"/>
        <v/>
      </c>
      <c r="F795" s="327" t="str">
        <f t="shared" si="77"/>
        <v/>
      </c>
      <c r="G795" s="328"/>
      <c r="H795" s="327">
        <f t="shared" si="72"/>
        <v>0</v>
      </c>
    </row>
    <row r="796" spans="2:8">
      <c r="B796" s="326" t="str">
        <f t="shared" si="73"/>
        <v/>
      </c>
      <c r="C796" s="325" t="str">
        <f t="shared" si="74"/>
        <v/>
      </c>
      <c r="D796" s="329" t="str">
        <f t="shared" si="75"/>
        <v/>
      </c>
      <c r="E796" s="327" t="str">
        <f t="shared" si="76"/>
        <v/>
      </c>
      <c r="F796" s="327" t="str">
        <f t="shared" si="77"/>
        <v/>
      </c>
      <c r="G796" s="328"/>
      <c r="H796" s="327">
        <f t="shared" si="72"/>
        <v>0</v>
      </c>
    </row>
    <row r="797" spans="2:8">
      <c r="B797" s="326" t="str">
        <f t="shared" si="73"/>
        <v/>
      </c>
      <c r="C797" s="325" t="str">
        <f t="shared" si="74"/>
        <v/>
      </c>
      <c r="D797" s="329" t="str">
        <f t="shared" si="75"/>
        <v/>
      </c>
      <c r="E797" s="327" t="str">
        <f t="shared" si="76"/>
        <v/>
      </c>
      <c r="F797" s="327" t="str">
        <f t="shared" si="77"/>
        <v/>
      </c>
      <c r="G797" s="328"/>
      <c r="H797" s="327">
        <f t="shared" si="72"/>
        <v>0</v>
      </c>
    </row>
    <row r="798" spans="2:8">
      <c r="B798" s="326" t="str">
        <f t="shared" si="73"/>
        <v/>
      </c>
      <c r="C798" s="325" t="str">
        <f t="shared" si="74"/>
        <v/>
      </c>
      <c r="D798" s="329" t="str">
        <f t="shared" si="75"/>
        <v/>
      </c>
      <c r="E798" s="327" t="str">
        <f t="shared" si="76"/>
        <v/>
      </c>
      <c r="F798" s="327" t="str">
        <f t="shared" si="77"/>
        <v/>
      </c>
      <c r="G798" s="328"/>
      <c r="H798" s="327">
        <f t="shared" si="72"/>
        <v>0</v>
      </c>
    </row>
    <row r="799" spans="2:8">
      <c r="B799" s="326" t="str">
        <f t="shared" si="73"/>
        <v/>
      </c>
      <c r="C799" s="325" t="str">
        <f t="shared" si="74"/>
        <v/>
      </c>
      <c r="D799" s="329" t="str">
        <f t="shared" si="75"/>
        <v/>
      </c>
      <c r="E799" s="327" t="str">
        <f t="shared" si="76"/>
        <v/>
      </c>
      <c r="F799" s="327" t="str">
        <f t="shared" si="77"/>
        <v/>
      </c>
      <c r="G799" s="328"/>
      <c r="H799" s="327">
        <f t="shared" si="72"/>
        <v>0</v>
      </c>
    </row>
    <row r="800" spans="2:8">
      <c r="B800" s="326" t="str">
        <f t="shared" si="73"/>
        <v/>
      </c>
      <c r="C800" s="325" t="str">
        <f t="shared" si="74"/>
        <v/>
      </c>
      <c r="D800" s="329" t="str">
        <f t="shared" si="75"/>
        <v/>
      </c>
      <c r="E800" s="327" t="str">
        <f t="shared" si="76"/>
        <v/>
      </c>
      <c r="F800" s="327" t="str">
        <f t="shared" si="77"/>
        <v/>
      </c>
      <c r="G800" s="328"/>
      <c r="H800" s="327">
        <f t="shared" si="72"/>
        <v>0</v>
      </c>
    </row>
    <row r="801" spans="2:8">
      <c r="B801" s="326" t="str">
        <f t="shared" si="73"/>
        <v/>
      </c>
      <c r="C801" s="325" t="str">
        <f t="shared" si="74"/>
        <v/>
      </c>
      <c r="D801" s="329" t="str">
        <f t="shared" si="75"/>
        <v/>
      </c>
      <c r="E801" s="327" t="str">
        <f t="shared" si="76"/>
        <v/>
      </c>
      <c r="F801" s="327" t="str">
        <f t="shared" si="77"/>
        <v/>
      </c>
      <c r="G801" s="328"/>
      <c r="H801" s="327">
        <f t="shared" si="72"/>
        <v>0</v>
      </c>
    </row>
    <row r="802" spans="2:8">
      <c r="B802" s="326" t="str">
        <f t="shared" si="73"/>
        <v/>
      </c>
      <c r="C802" s="325" t="str">
        <f t="shared" si="74"/>
        <v/>
      </c>
      <c r="D802" s="329" t="str">
        <f t="shared" si="75"/>
        <v/>
      </c>
      <c r="E802" s="327" t="str">
        <f t="shared" si="76"/>
        <v/>
      </c>
      <c r="F802" s="327" t="str">
        <f t="shared" si="77"/>
        <v/>
      </c>
      <c r="G802" s="328"/>
      <c r="H802" s="327">
        <f t="shared" si="72"/>
        <v>0</v>
      </c>
    </row>
    <row r="803" spans="2:8">
      <c r="B803" s="326" t="str">
        <f t="shared" si="73"/>
        <v/>
      </c>
      <c r="C803" s="325" t="str">
        <f t="shared" si="74"/>
        <v/>
      </c>
      <c r="D803" s="329" t="str">
        <f t="shared" si="75"/>
        <v/>
      </c>
      <c r="E803" s="327" t="str">
        <f t="shared" si="76"/>
        <v/>
      </c>
      <c r="F803" s="327" t="str">
        <f t="shared" si="77"/>
        <v/>
      </c>
      <c r="G803" s="328"/>
      <c r="H803" s="327">
        <f t="shared" si="72"/>
        <v>0</v>
      </c>
    </row>
    <row r="804" spans="2:8">
      <c r="B804" s="326" t="str">
        <f t="shared" si="73"/>
        <v/>
      </c>
      <c r="C804" s="325" t="str">
        <f t="shared" si="74"/>
        <v/>
      </c>
      <c r="D804" s="329" t="str">
        <f t="shared" si="75"/>
        <v/>
      </c>
      <c r="E804" s="327" t="str">
        <f t="shared" si="76"/>
        <v/>
      </c>
      <c r="F804" s="327" t="str">
        <f t="shared" si="77"/>
        <v/>
      </c>
      <c r="G804" s="328"/>
      <c r="H804" s="327">
        <f t="shared" si="72"/>
        <v>0</v>
      </c>
    </row>
    <row r="805" spans="2:8">
      <c r="B805" s="326" t="str">
        <f t="shared" si="73"/>
        <v/>
      </c>
      <c r="C805" s="325" t="str">
        <f t="shared" si="74"/>
        <v/>
      </c>
      <c r="D805" s="329" t="str">
        <f t="shared" si="75"/>
        <v/>
      </c>
      <c r="E805" s="327" t="str">
        <f t="shared" si="76"/>
        <v/>
      </c>
      <c r="F805" s="327" t="str">
        <f t="shared" si="77"/>
        <v/>
      </c>
      <c r="G805" s="328"/>
      <c r="H805" s="327">
        <f t="shared" si="72"/>
        <v>0</v>
      </c>
    </row>
    <row r="806" spans="2:8">
      <c r="B806" s="326" t="str">
        <f t="shared" si="73"/>
        <v/>
      </c>
      <c r="C806" s="325" t="str">
        <f t="shared" si="74"/>
        <v/>
      </c>
      <c r="D806" s="329" t="str">
        <f t="shared" si="75"/>
        <v/>
      </c>
      <c r="E806" s="327" t="str">
        <f t="shared" si="76"/>
        <v/>
      </c>
      <c r="F806" s="327" t="str">
        <f t="shared" si="77"/>
        <v/>
      </c>
      <c r="G806" s="328"/>
      <c r="H806" s="327">
        <f t="shared" si="72"/>
        <v>0</v>
      </c>
    </row>
    <row r="807" spans="2:8">
      <c r="B807" s="326" t="str">
        <f t="shared" si="73"/>
        <v/>
      </c>
      <c r="C807" s="325" t="str">
        <f t="shared" si="74"/>
        <v/>
      </c>
      <c r="D807" s="329" t="str">
        <f t="shared" si="75"/>
        <v/>
      </c>
      <c r="E807" s="327" t="str">
        <f t="shared" si="76"/>
        <v/>
      </c>
      <c r="F807" s="327" t="str">
        <f t="shared" si="77"/>
        <v/>
      </c>
      <c r="G807" s="328"/>
      <c r="H807" s="327">
        <f t="shared" si="72"/>
        <v>0</v>
      </c>
    </row>
    <row r="808" spans="2:8">
      <c r="B808" s="326" t="str">
        <f t="shared" si="73"/>
        <v/>
      </c>
      <c r="C808" s="325" t="str">
        <f t="shared" si="74"/>
        <v/>
      </c>
      <c r="D808" s="329" t="str">
        <f t="shared" si="75"/>
        <v/>
      </c>
      <c r="E808" s="327" t="str">
        <f t="shared" si="76"/>
        <v/>
      </c>
      <c r="F808" s="327" t="str">
        <f t="shared" si="77"/>
        <v/>
      </c>
      <c r="G808" s="328"/>
      <c r="H808" s="327">
        <f t="shared" si="72"/>
        <v>0</v>
      </c>
    </row>
    <row r="809" spans="2:8">
      <c r="B809" s="326" t="str">
        <f t="shared" si="73"/>
        <v/>
      </c>
      <c r="C809" s="325" t="str">
        <f t="shared" si="74"/>
        <v/>
      </c>
      <c r="D809" s="329" t="str">
        <f t="shared" si="75"/>
        <v/>
      </c>
      <c r="E809" s="327" t="str">
        <f t="shared" si="76"/>
        <v/>
      </c>
      <c r="F809" s="327" t="str">
        <f t="shared" si="77"/>
        <v/>
      </c>
      <c r="G809" s="328"/>
      <c r="H809" s="327">
        <f t="shared" si="72"/>
        <v>0</v>
      </c>
    </row>
    <row r="810" spans="2:8">
      <c r="B810" s="326" t="str">
        <f t="shared" si="73"/>
        <v/>
      </c>
      <c r="C810" s="325" t="str">
        <f t="shared" si="74"/>
        <v/>
      </c>
      <c r="D810" s="329" t="str">
        <f t="shared" si="75"/>
        <v/>
      </c>
      <c r="E810" s="327" t="str">
        <f t="shared" si="76"/>
        <v/>
      </c>
      <c r="F810" s="327" t="str">
        <f t="shared" si="77"/>
        <v/>
      </c>
      <c r="G810" s="328"/>
      <c r="H810" s="327">
        <f t="shared" si="72"/>
        <v>0</v>
      </c>
    </row>
    <row r="811" spans="2:8">
      <c r="B811" s="326" t="str">
        <f t="shared" si="73"/>
        <v/>
      </c>
      <c r="C811" s="325" t="str">
        <f t="shared" si="74"/>
        <v/>
      </c>
      <c r="D811" s="329" t="str">
        <f t="shared" si="75"/>
        <v/>
      </c>
      <c r="E811" s="327" t="str">
        <f t="shared" si="76"/>
        <v/>
      </c>
      <c r="F811" s="327" t="str">
        <f t="shared" si="77"/>
        <v/>
      </c>
      <c r="G811" s="328"/>
      <c r="H811" s="327">
        <f t="shared" si="72"/>
        <v>0</v>
      </c>
    </row>
    <row r="812" spans="2:8">
      <c r="B812" s="326" t="str">
        <f t="shared" si="73"/>
        <v/>
      </c>
      <c r="C812" s="325" t="str">
        <f t="shared" si="74"/>
        <v/>
      </c>
      <c r="D812" s="329" t="str">
        <f t="shared" si="75"/>
        <v/>
      </c>
      <c r="E812" s="327" t="str">
        <f t="shared" si="76"/>
        <v/>
      </c>
      <c r="F812" s="327" t="str">
        <f t="shared" si="77"/>
        <v/>
      </c>
      <c r="G812" s="328"/>
      <c r="H812" s="327">
        <f t="shared" si="72"/>
        <v>0</v>
      </c>
    </row>
    <row r="813" spans="2:8">
      <c r="B813" s="326" t="str">
        <f t="shared" si="73"/>
        <v/>
      </c>
      <c r="C813" s="325" t="str">
        <f t="shared" si="74"/>
        <v/>
      </c>
      <c r="D813" s="329" t="str">
        <f t="shared" si="75"/>
        <v/>
      </c>
      <c r="E813" s="327" t="str">
        <f t="shared" si="76"/>
        <v/>
      </c>
      <c r="F813" s="327" t="str">
        <f t="shared" si="77"/>
        <v/>
      </c>
      <c r="G813" s="328"/>
      <c r="H813" s="327">
        <f t="shared" si="72"/>
        <v>0</v>
      </c>
    </row>
    <row r="814" spans="2:8">
      <c r="B814" s="326" t="str">
        <f t="shared" si="73"/>
        <v/>
      </c>
      <c r="C814" s="325" t="str">
        <f t="shared" si="74"/>
        <v/>
      </c>
      <c r="D814" s="329" t="str">
        <f t="shared" si="75"/>
        <v/>
      </c>
      <c r="E814" s="327" t="str">
        <f t="shared" si="76"/>
        <v/>
      </c>
      <c r="F814" s="327" t="str">
        <f t="shared" si="77"/>
        <v/>
      </c>
      <c r="G814" s="328"/>
      <c r="H814" s="327">
        <f t="shared" si="72"/>
        <v>0</v>
      </c>
    </row>
    <row r="815" spans="2:8">
      <c r="B815" s="326" t="str">
        <f t="shared" si="73"/>
        <v/>
      </c>
      <c r="C815" s="325" t="str">
        <f t="shared" si="74"/>
        <v/>
      </c>
      <c r="D815" s="329" t="str">
        <f t="shared" si="75"/>
        <v/>
      </c>
      <c r="E815" s="327" t="str">
        <f t="shared" si="76"/>
        <v/>
      </c>
      <c r="F815" s="327" t="str">
        <f t="shared" si="77"/>
        <v/>
      </c>
      <c r="G815" s="328"/>
      <c r="H815" s="327">
        <f t="shared" si="72"/>
        <v>0</v>
      </c>
    </row>
    <row r="816" spans="2:8">
      <c r="B816" s="326" t="str">
        <f t="shared" si="73"/>
        <v/>
      </c>
      <c r="C816" s="325" t="str">
        <f t="shared" si="74"/>
        <v/>
      </c>
      <c r="D816" s="329" t="str">
        <f t="shared" si="75"/>
        <v/>
      </c>
      <c r="E816" s="327" t="str">
        <f t="shared" si="76"/>
        <v/>
      </c>
      <c r="F816" s="327" t="str">
        <f t="shared" si="77"/>
        <v/>
      </c>
      <c r="G816" s="328"/>
      <c r="H816" s="327">
        <f t="shared" si="72"/>
        <v>0</v>
      </c>
    </row>
    <row r="817" spans="2:8">
      <c r="B817" s="326" t="str">
        <f t="shared" si="73"/>
        <v/>
      </c>
      <c r="C817" s="325" t="str">
        <f t="shared" si="74"/>
        <v/>
      </c>
      <c r="D817" s="329" t="str">
        <f t="shared" si="75"/>
        <v/>
      </c>
      <c r="E817" s="327" t="str">
        <f t="shared" si="76"/>
        <v/>
      </c>
      <c r="F817" s="327" t="str">
        <f t="shared" si="77"/>
        <v/>
      </c>
      <c r="G817" s="328"/>
      <c r="H817" s="327">
        <f t="shared" si="72"/>
        <v>0</v>
      </c>
    </row>
    <row r="818" spans="2:8">
      <c r="B818" s="326" t="str">
        <f t="shared" si="73"/>
        <v/>
      </c>
      <c r="C818" s="325" t="str">
        <f t="shared" si="74"/>
        <v/>
      </c>
      <c r="D818" s="329" t="str">
        <f t="shared" si="75"/>
        <v/>
      </c>
      <c r="E818" s="327" t="str">
        <f t="shared" si="76"/>
        <v/>
      </c>
      <c r="F818" s="327" t="str">
        <f t="shared" si="77"/>
        <v/>
      </c>
      <c r="G818" s="328"/>
      <c r="H818" s="327">
        <f t="shared" si="72"/>
        <v>0</v>
      </c>
    </row>
    <row r="819" spans="2:8">
      <c r="B819" s="326" t="str">
        <f t="shared" si="73"/>
        <v/>
      </c>
      <c r="C819" s="325" t="str">
        <f t="shared" si="74"/>
        <v/>
      </c>
      <c r="D819" s="329" t="str">
        <f t="shared" si="75"/>
        <v/>
      </c>
      <c r="E819" s="327" t="str">
        <f t="shared" si="76"/>
        <v/>
      </c>
      <c r="F819" s="327" t="str">
        <f t="shared" si="77"/>
        <v/>
      </c>
      <c r="G819" s="328"/>
      <c r="H819" s="327">
        <f t="shared" si="72"/>
        <v>0</v>
      </c>
    </row>
    <row r="820" spans="2:8">
      <c r="B820" s="326" t="str">
        <f t="shared" si="73"/>
        <v/>
      </c>
      <c r="C820" s="325" t="str">
        <f t="shared" si="74"/>
        <v/>
      </c>
      <c r="D820" s="329" t="str">
        <f t="shared" si="75"/>
        <v/>
      </c>
      <c r="E820" s="327" t="str">
        <f t="shared" si="76"/>
        <v/>
      </c>
      <c r="F820" s="327" t="str">
        <f t="shared" si="77"/>
        <v/>
      </c>
      <c r="G820" s="328"/>
      <c r="H820" s="327">
        <f t="shared" si="72"/>
        <v>0</v>
      </c>
    </row>
    <row r="821" spans="2:8">
      <c r="B821" s="326" t="str">
        <f t="shared" si="73"/>
        <v/>
      </c>
      <c r="C821" s="325" t="str">
        <f t="shared" si="74"/>
        <v/>
      </c>
      <c r="D821" s="329" t="str">
        <f t="shared" si="75"/>
        <v/>
      </c>
      <c r="E821" s="327" t="str">
        <f t="shared" si="76"/>
        <v/>
      </c>
      <c r="F821" s="327" t="str">
        <f t="shared" si="77"/>
        <v/>
      </c>
      <c r="G821" s="328"/>
      <c r="H821" s="327">
        <f t="shared" si="72"/>
        <v>0</v>
      </c>
    </row>
    <row r="822" spans="2:8">
      <c r="B822" s="326" t="str">
        <f t="shared" si="73"/>
        <v/>
      </c>
      <c r="C822" s="325" t="str">
        <f t="shared" si="74"/>
        <v/>
      </c>
      <c r="D822" s="329" t="str">
        <f t="shared" si="75"/>
        <v/>
      </c>
      <c r="E822" s="327" t="str">
        <f t="shared" si="76"/>
        <v/>
      </c>
      <c r="F822" s="327" t="str">
        <f t="shared" si="77"/>
        <v/>
      </c>
      <c r="G822" s="328"/>
      <c r="H822" s="327">
        <f t="shared" si="72"/>
        <v>0</v>
      </c>
    </row>
    <row r="823" spans="2:8">
      <c r="B823" s="326" t="str">
        <f t="shared" si="73"/>
        <v/>
      </c>
      <c r="C823" s="325" t="str">
        <f t="shared" si="74"/>
        <v/>
      </c>
      <c r="D823" s="329" t="str">
        <f t="shared" si="75"/>
        <v/>
      </c>
      <c r="E823" s="327" t="str">
        <f t="shared" si="76"/>
        <v/>
      </c>
      <c r="F823" s="327" t="str">
        <f t="shared" si="77"/>
        <v/>
      </c>
      <c r="G823" s="328"/>
      <c r="H823" s="327">
        <f t="shared" si="72"/>
        <v>0</v>
      </c>
    </row>
    <row r="824" spans="2:8">
      <c r="B824" s="326" t="str">
        <f t="shared" si="73"/>
        <v/>
      </c>
      <c r="C824" s="325" t="str">
        <f t="shared" si="74"/>
        <v/>
      </c>
      <c r="D824" s="329" t="str">
        <f t="shared" si="75"/>
        <v/>
      </c>
      <c r="E824" s="327" t="str">
        <f t="shared" si="76"/>
        <v/>
      </c>
      <c r="F824" s="327" t="str">
        <f t="shared" si="77"/>
        <v/>
      </c>
      <c r="G824" s="328"/>
      <c r="H824" s="327">
        <f t="shared" si="72"/>
        <v>0</v>
      </c>
    </row>
    <row r="825" spans="2:8">
      <c r="B825" s="326" t="str">
        <f t="shared" si="73"/>
        <v/>
      </c>
      <c r="C825" s="325" t="str">
        <f t="shared" si="74"/>
        <v/>
      </c>
      <c r="D825" s="329" t="str">
        <f t="shared" si="75"/>
        <v/>
      </c>
      <c r="E825" s="327" t="str">
        <f t="shared" si="76"/>
        <v/>
      </c>
      <c r="F825" s="327" t="str">
        <f t="shared" si="77"/>
        <v/>
      </c>
      <c r="G825" s="328"/>
      <c r="H825" s="327">
        <f t="shared" si="72"/>
        <v>0</v>
      </c>
    </row>
    <row r="826" spans="2:8">
      <c r="B826" s="326" t="str">
        <f t="shared" si="73"/>
        <v/>
      </c>
      <c r="C826" s="325" t="str">
        <f t="shared" si="74"/>
        <v/>
      </c>
      <c r="D826" s="329" t="str">
        <f t="shared" si="75"/>
        <v/>
      </c>
      <c r="E826" s="327" t="str">
        <f t="shared" si="76"/>
        <v/>
      </c>
      <c r="F826" s="327" t="str">
        <f t="shared" si="77"/>
        <v/>
      </c>
      <c r="G826" s="328"/>
      <c r="H826" s="327">
        <f t="shared" si="72"/>
        <v>0</v>
      </c>
    </row>
    <row r="827" spans="2:8">
      <c r="B827" s="326" t="str">
        <f t="shared" si="73"/>
        <v/>
      </c>
      <c r="C827" s="325" t="str">
        <f t="shared" si="74"/>
        <v/>
      </c>
      <c r="D827" s="329" t="str">
        <f t="shared" si="75"/>
        <v/>
      </c>
      <c r="E827" s="327" t="str">
        <f t="shared" si="76"/>
        <v/>
      </c>
      <c r="F827" s="327" t="str">
        <f t="shared" si="77"/>
        <v/>
      </c>
      <c r="G827" s="328"/>
      <c r="H827" s="327">
        <f t="shared" si="72"/>
        <v>0</v>
      </c>
    </row>
    <row r="828" spans="2:8">
      <c r="B828" s="326" t="str">
        <f t="shared" si="73"/>
        <v/>
      </c>
      <c r="C828" s="325" t="str">
        <f t="shared" si="74"/>
        <v/>
      </c>
      <c r="D828" s="329" t="str">
        <f t="shared" si="75"/>
        <v/>
      </c>
      <c r="E828" s="327" t="str">
        <f t="shared" si="76"/>
        <v/>
      </c>
      <c r="F828" s="327" t="str">
        <f t="shared" si="77"/>
        <v/>
      </c>
      <c r="G828" s="328"/>
      <c r="H828" s="327">
        <f t="shared" si="72"/>
        <v>0</v>
      </c>
    </row>
    <row r="829" spans="2:8">
      <c r="B829" s="326" t="str">
        <f t="shared" si="73"/>
        <v/>
      </c>
      <c r="C829" s="325" t="str">
        <f t="shared" si="74"/>
        <v/>
      </c>
      <c r="D829" s="329" t="str">
        <f t="shared" si="75"/>
        <v/>
      </c>
      <c r="E829" s="327" t="str">
        <f t="shared" si="76"/>
        <v/>
      </c>
      <c r="F829" s="327" t="str">
        <f t="shared" si="77"/>
        <v/>
      </c>
      <c r="G829" s="328"/>
      <c r="H829" s="327">
        <f t="shared" si="72"/>
        <v>0</v>
      </c>
    </row>
    <row r="830" spans="2:8">
      <c r="B830" s="326" t="str">
        <f t="shared" si="73"/>
        <v/>
      </c>
      <c r="C830" s="325" t="str">
        <f t="shared" si="74"/>
        <v/>
      </c>
      <c r="D830" s="329" t="str">
        <f t="shared" si="75"/>
        <v/>
      </c>
      <c r="E830" s="327" t="str">
        <f t="shared" si="76"/>
        <v/>
      </c>
      <c r="F830" s="327" t="str">
        <f t="shared" si="77"/>
        <v/>
      </c>
      <c r="G830" s="328"/>
      <c r="H830" s="327">
        <f t="shared" si="72"/>
        <v>0</v>
      </c>
    </row>
    <row r="831" spans="2:8">
      <c r="B831" s="326" t="str">
        <f t="shared" si="73"/>
        <v/>
      </c>
      <c r="C831" s="325" t="str">
        <f t="shared" si="74"/>
        <v/>
      </c>
      <c r="D831" s="329" t="str">
        <f t="shared" si="75"/>
        <v/>
      </c>
      <c r="E831" s="327" t="str">
        <f t="shared" si="76"/>
        <v/>
      </c>
      <c r="F831" s="327" t="str">
        <f t="shared" si="77"/>
        <v/>
      </c>
      <c r="G831" s="328"/>
      <c r="H831" s="327">
        <f t="shared" si="72"/>
        <v>0</v>
      </c>
    </row>
    <row r="832" spans="2:8">
      <c r="B832" s="326" t="str">
        <f t="shared" si="73"/>
        <v/>
      </c>
      <c r="C832" s="325" t="str">
        <f t="shared" si="74"/>
        <v/>
      </c>
      <c r="D832" s="329" t="str">
        <f t="shared" si="75"/>
        <v/>
      </c>
      <c r="E832" s="327" t="str">
        <f t="shared" si="76"/>
        <v/>
      </c>
      <c r="F832" s="327" t="str">
        <f t="shared" si="77"/>
        <v/>
      </c>
      <c r="G832" s="328"/>
      <c r="H832" s="327">
        <f t="shared" si="72"/>
        <v>0</v>
      </c>
    </row>
    <row r="833" spans="2:8">
      <c r="B833" s="326" t="str">
        <f t="shared" si="73"/>
        <v/>
      </c>
      <c r="C833" s="325" t="str">
        <f t="shared" si="74"/>
        <v/>
      </c>
      <c r="D833" s="329" t="str">
        <f t="shared" si="75"/>
        <v/>
      </c>
      <c r="E833" s="327" t="str">
        <f t="shared" si="76"/>
        <v/>
      </c>
      <c r="F833" s="327" t="str">
        <f t="shared" si="77"/>
        <v/>
      </c>
      <c r="G833" s="328"/>
      <c r="H833" s="327">
        <f t="shared" si="72"/>
        <v>0</v>
      </c>
    </row>
    <row r="834" spans="2:8">
      <c r="B834" s="326" t="str">
        <f t="shared" si="73"/>
        <v/>
      </c>
      <c r="C834" s="325" t="str">
        <f t="shared" si="74"/>
        <v/>
      </c>
      <c r="D834" s="329" t="str">
        <f t="shared" si="75"/>
        <v/>
      </c>
      <c r="E834" s="327" t="str">
        <f t="shared" si="76"/>
        <v/>
      </c>
      <c r="F834" s="327" t="str">
        <f t="shared" si="77"/>
        <v/>
      </c>
      <c r="G834" s="328"/>
      <c r="H834" s="327">
        <f t="shared" si="72"/>
        <v>0</v>
      </c>
    </row>
    <row r="835" spans="2:8">
      <c r="B835" s="326" t="str">
        <f t="shared" si="73"/>
        <v/>
      </c>
      <c r="C835" s="325" t="str">
        <f t="shared" si="74"/>
        <v/>
      </c>
      <c r="D835" s="329" t="str">
        <f t="shared" si="75"/>
        <v/>
      </c>
      <c r="E835" s="327" t="str">
        <f t="shared" si="76"/>
        <v/>
      </c>
      <c r="F835" s="327" t="str">
        <f t="shared" si="77"/>
        <v/>
      </c>
      <c r="G835" s="328"/>
      <c r="H835" s="327">
        <f t="shared" si="72"/>
        <v>0</v>
      </c>
    </row>
    <row r="836" spans="2:8">
      <c r="B836" s="326" t="str">
        <f t="shared" si="73"/>
        <v/>
      </c>
      <c r="C836" s="325" t="str">
        <f t="shared" si="74"/>
        <v/>
      </c>
      <c r="D836" s="329" t="str">
        <f t="shared" si="75"/>
        <v/>
      </c>
      <c r="E836" s="327" t="str">
        <f t="shared" si="76"/>
        <v/>
      </c>
      <c r="F836" s="327" t="str">
        <f t="shared" si="77"/>
        <v/>
      </c>
      <c r="G836" s="328"/>
      <c r="H836" s="327">
        <f t="shared" si="72"/>
        <v>0</v>
      </c>
    </row>
    <row r="837" spans="2:8">
      <c r="B837" s="326" t="str">
        <f t="shared" si="73"/>
        <v/>
      </c>
      <c r="C837" s="325" t="str">
        <f t="shared" si="74"/>
        <v/>
      </c>
      <c r="D837" s="329" t="str">
        <f t="shared" si="75"/>
        <v/>
      </c>
      <c r="E837" s="327" t="str">
        <f t="shared" si="76"/>
        <v/>
      </c>
      <c r="F837" s="327" t="str">
        <f t="shared" si="77"/>
        <v/>
      </c>
      <c r="G837" s="328"/>
      <c r="H837" s="327">
        <f t="shared" si="72"/>
        <v>0</v>
      </c>
    </row>
    <row r="838" spans="2:8">
      <c r="B838" s="326" t="str">
        <f t="shared" si="73"/>
        <v/>
      </c>
      <c r="C838" s="325" t="str">
        <f t="shared" si="74"/>
        <v/>
      </c>
      <c r="D838" s="329" t="str">
        <f t="shared" si="75"/>
        <v/>
      </c>
      <c r="E838" s="327" t="str">
        <f t="shared" si="76"/>
        <v/>
      </c>
      <c r="F838" s="327" t="str">
        <f t="shared" si="77"/>
        <v/>
      </c>
      <c r="G838" s="328"/>
      <c r="H838" s="327">
        <f t="shared" si="72"/>
        <v>0</v>
      </c>
    </row>
    <row r="839" spans="2:8">
      <c r="B839" s="326" t="str">
        <f t="shared" si="73"/>
        <v/>
      </c>
      <c r="C839" s="325" t="str">
        <f t="shared" si="74"/>
        <v/>
      </c>
      <c r="D839" s="329" t="str">
        <f t="shared" si="75"/>
        <v/>
      </c>
      <c r="E839" s="327" t="str">
        <f t="shared" si="76"/>
        <v/>
      </c>
      <c r="F839" s="327" t="str">
        <f t="shared" si="77"/>
        <v/>
      </c>
      <c r="G839" s="328"/>
      <c r="H839" s="327">
        <f t="shared" si="72"/>
        <v>0</v>
      </c>
    </row>
    <row r="840" spans="2:8">
      <c r="B840" s="326" t="str">
        <f t="shared" si="73"/>
        <v/>
      </c>
      <c r="C840" s="325" t="str">
        <f t="shared" si="74"/>
        <v/>
      </c>
      <c r="D840" s="329" t="str">
        <f t="shared" si="75"/>
        <v/>
      </c>
      <c r="E840" s="327" t="str">
        <f t="shared" si="76"/>
        <v/>
      </c>
      <c r="F840" s="327" t="str">
        <f t="shared" si="77"/>
        <v/>
      </c>
      <c r="G840" s="328"/>
      <c r="H840" s="327">
        <f t="shared" si="72"/>
        <v>0</v>
      </c>
    </row>
    <row r="841" spans="2:8">
      <c r="B841" s="326" t="str">
        <f t="shared" si="73"/>
        <v/>
      </c>
      <c r="C841" s="325" t="str">
        <f t="shared" si="74"/>
        <v/>
      </c>
      <c r="D841" s="329" t="str">
        <f t="shared" si="75"/>
        <v/>
      </c>
      <c r="E841" s="327" t="str">
        <f t="shared" si="76"/>
        <v/>
      </c>
      <c r="F841" s="327" t="str">
        <f t="shared" si="77"/>
        <v/>
      </c>
      <c r="G841" s="328"/>
      <c r="H841" s="327">
        <f t="shared" si="72"/>
        <v>0</v>
      </c>
    </row>
    <row r="842" spans="2:8">
      <c r="B842" s="326" t="str">
        <f t="shared" si="73"/>
        <v/>
      </c>
      <c r="C842" s="325" t="str">
        <f t="shared" si="74"/>
        <v/>
      </c>
      <c r="D842" s="329" t="str">
        <f t="shared" si="75"/>
        <v/>
      </c>
      <c r="E842" s="327" t="str">
        <f t="shared" si="76"/>
        <v/>
      </c>
      <c r="F842" s="327" t="str">
        <f t="shared" si="77"/>
        <v/>
      </c>
      <c r="G842" s="328"/>
      <c r="H842" s="327">
        <f t="shared" si="72"/>
        <v>0</v>
      </c>
    </row>
    <row r="843" spans="2:8">
      <c r="B843" s="326" t="str">
        <f t="shared" si="73"/>
        <v/>
      </c>
      <c r="C843" s="325" t="str">
        <f t="shared" si="74"/>
        <v/>
      </c>
      <c r="D843" s="329" t="str">
        <f t="shared" si="75"/>
        <v/>
      </c>
      <c r="E843" s="327" t="str">
        <f t="shared" si="76"/>
        <v/>
      </c>
      <c r="F843" s="327" t="str">
        <f t="shared" si="77"/>
        <v/>
      </c>
      <c r="G843" s="328"/>
      <c r="H843" s="327">
        <f t="shared" si="72"/>
        <v>0</v>
      </c>
    </row>
    <row r="844" spans="2:8">
      <c r="B844" s="326" t="str">
        <f t="shared" si="73"/>
        <v/>
      </c>
      <c r="C844" s="325" t="str">
        <f t="shared" si="74"/>
        <v/>
      </c>
      <c r="D844" s="329" t="str">
        <f t="shared" si="75"/>
        <v/>
      </c>
      <c r="E844" s="327" t="str">
        <f t="shared" si="76"/>
        <v/>
      </c>
      <c r="F844" s="327" t="str">
        <f t="shared" si="77"/>
        <v/>
      </c>
      <c r="G844" s="328"/>
      <c r="H844" s="327">
        <f t="shared" si="72"/>
        <v>0</v>
      </c>
    </row>
    <row r="845" spans="2:8">
      <c r="B845" s="326" t="str">
        <f t="shared" si="73"/>
        <v/>
      </c>
      <c r="C845" s="325" t="str">
        <f t="shared" si="74"/>
        <v/>
      </c>
      <c r="D845" s="329" t="str">
        <f t="shared" si="75"/>
        <v/>
      </c>
      <c r="E845" s="327" t="str">
        <f t="shared" si="76"/>
        <v/>
      </c>
      <c r="F845" s="327" t="str">
        <f t="shared" si="77"/>
        <v/>
      </c>
      <c r="G845" s="328"/>
      <c r="H845" s="327">
        <f t="shared" si="72"/>
        <v>0</v>
      </c>
    </row>
    <row r="846" spans="2:8">
      <c r="B846" s="326" t="str">
        <f t="shared" si="73"/>
        <v/>
      </c>
      <c r="C846" s="325" t="str">
        <f t="shared" si="74"/>
        <v/>
      </c>
      <c r="D846" s="329" t="str">
        <f t="shared" si="75"/>
        <v/>
      </c>
      <c r="E846" s="327" t="str">
        <f t="shared" si="76"/>
        <v/>
      </c>
      <c r="F846" s="327" t="str">
        <f t="shared" si="77"/>
        <v/>
      </c>
      <c r="G846" s="328"/>
      <c r="H846" s="327">
        <f t="shared" si="72"/>
        <v>0</v>
      </c>
    </row>
    <row r="847" spans="2:8">
      <c r="B847" s="326" t="str">
        <f t="shared" si="73"/>
        <v/>
      </c>
      <c r="C847" s="325" t="str">
        <f t="shared" si="74"/>
        <v/>
      </c>
      <c r="D847" s="329" t="str">
        <f t="shared" si="75"/>
        <v/>
      </c>
      <c r="E847" s="327" t="str">
        <f t="shared" si="76"/>
        <v/>
      </c>
      <c r="F847" s="327" t="str">
        <f t="shared" si="77"/>
        <v/>
      </c>
      <c r="G847" s="328"/>
      <c r="H847" s="327">
        <f t="shared" si="72"/>
        <v>0</v>
      </c>
    </row>
    <row r="848" spans="2:8">
      <c r="B848" s="326" t="str">
        <f t="shared" si="73"/>
        <v/>
      </c>
      <c r="C848" s="325" t="str">
        <f t="shared" si="74"/>
        <v/>
      </c>
      <c r="D848" s="329" t="str">
        <f t="shared" si="75"/>
        <v/>
      </c>
      <c r="E848" s="327" t="str">
        <f t="shared" si="76"/>
        <v/>
      </c>
      <c r="F848" s="327" t="str">
        <f t="shared" si="77"/>
        <v/>
      </c>
      <c r="G848" s="328"/>
      <c r="H848" s="327">
        <f t="shared" si="72"/>
        <v>0</v>
      </c>
    </row>
    <row r="849" spans="2:8">
      <c r="B849" s="326" t="str">
        <f t="shared" si="73"/>
        <v/>
      </c>
      <c r="C849" s="325" t="str">
        <f t="shared" si="74"/>
        <v/>
      </c>
      <c r="D849" s="329" t="str">
        <f t="shared" si="75"/>
        <v/>
      </c>
      <c r="E849" s="327" t="str">
        <f t="shared" si="76"/>
        <v/>
      </c>
      <c r="F849" s="327" t="str">
        <f t="shared" si="77"/>
        <v/>
      </c>
      <c r="G849" s="328"/>
      <c r="H849" s="327">
        <f t="shared" ref="H849:H912" si="78">IF(B849="",0,ROUND(H848-E849-G849,2))</f>
        <v>0</v>
      </c>
    </row>
    <row r="850" spans="2:8">
      <c r="B850" s="326" t="str">
        <f t="shared" ref="B850:B913" si="79">IF(B849&lt;$H$7,IF(H849&gt;0,B849+1,""),"")</f>
        <v/>
      </c>
      <c r="C850" s="325" t="str">
        <f t="shared" ref="C850:C913" si="80">IF(B850="","",IF(B850&lt;=$H$7,IF(payments_per_year=26,DATE(YEAR(start_date),MONTH(start_date),DAY(start_date)+14*B850),IF(payments_per_year=52,DATE(YEAR(start_date),MONTH(start_date),DAY(start_date)+7*B850),DATE(YEAR(start_date),MONTH(start_date)+B850*12/$D$9,DAY(start_date)))),""))</f>
        <v/>
      </c>
      <c r="D850" s="329" t="str">
        <f t="shared" ref="D850:D913" si="81">IF(C850="","",IF($H$6+F850&gt;H849,ROUND(H849+F850,2),$H$6))</f>
        <v/>
      </c>
      <c r="E850" s="327" t="str">
        <f t="shared" ref="E850:E913" si="82">IF(C850="","",D850-F850)</f>
        <v/>
      </c>
      <c r="F850" s="327" t="str">
        <f t="shared" ref="F850:F913" si="83">IF(C850="","",ROUND(H849*$D$7/payments_per_year,2))</f>
        <v/>
      </c>
      <c r="G850" s="328"/>
      <c r="H850" s="327">
        <f t="shared" si="78"/>
        <v>0</v>
      </c>
    </row>
    <row r="851" spans="2:8">
      <c r="B851" s="326" t="str">
        <f t="shared" si="79"/>
        <v/>
      </c>
      <c r="C851" s="325" t="str">
        <f t="shared" si="80"/>
        <v/>
      </c>
      <c r="D851" s="329" t="str">
        <f t="shared" si="81"/>
        <v/>
      </c>
      <c r="E851" s="327" t="str">
        <f t="shared" si="82"/>
        <v/>
      </c>
      <c r="F851" s="327" t="str">
        <f t="shared" si="83"/>
        <v/>
      </c>
      <c r="G851" s="328"/>
      <c r="H851" s="327">
        <f t="shared" si="78"/>
        <v>0</v>
      </c>
    </row>
    <row r="852" spans="2:8">
      <c r="B852" s="326" t="str">
        <f t="shared" si="79"/>
        <v/>
      </c>
      <c r="C852" s="325" t="str">
        <f t="shared" si="80"/>
        <v/>
      </c>
      <c r="D852" s="329" t="str">
        <f t="shared" si="81"/>
        <v/>
      </c>
      <c r="E852" s="327" t="str">
        <f t="shared" si="82"/>
        <v/>
      </c>
      <c r="F852" s="327" t="str">
        <f t="shared" si="83"/>
        <v/>
      </c>
      <c r="G852" s="328"/>
      <c r="H852" s="327">
        <f t="shared" si="78"/>
        <v>0</v>
      </c>
    </row>
    <row r="853" spans="2:8">
      <c r="B853" s="326" t="str">
        <f t="shared" si="79"/>
        <v/>
      </c>
      <c r="C853" s="325" t="str">
        <f t="shared" si="80"/>
        <v/>
      </c>
      <c r="D853" s="329" t="str">
        <f t="shared" si="81"/>
        <v/>
      </c>
      <c r="E853" s="327" t="str">
        <f t="shared" si="82"/>
        <v/>
      </c>
      <c r="F853" s="327" t="str">
        <f t="shared" si="83"/>
        <v/>
      </c>
      <c r="G853" s="328"/>
      <c r="H853" s="327">
        <f t="shared" si="78"/>
        <v>0</v>
      </c>
    </row>
    <row r="854" spans="2:8">
      <c r="B854" s="326" t="str">
        <f t="shared" si="79"/>
        <v/>
      </c>
      <c r="C854" s="325" t="str">
        <f t="shared" si="80"/>
        <v/>
      </c>
      <c r="D854" s="329" t="str">
        <f t="shared" si="81"/>
        <v/>
      </c>
      <c r="E854" s="327" t="str">
        <f t="shared" si="82"/>
        <v/>
      </c>
      <c r="F854" s="327" t="str">
        <f t="shared" si="83"/>
        <v/>
      </c>
      <c r="G854" s="328"/>
      <c r="H854" s="327">
        <f t="shared" si="78"/>
        <v>0</v>
      </c>
    </row>
    <row r="855" spans="2:8">
      <c r="B855" s="326" t="str">
        <f t="shared" si="79"/>
        <v/>
      </c>
      <c r="C855" s="325" t="str">
        <f t="shared" si="80"/>
        <v/>
      </c>
      <c r="D855" s="329" t="str">
        <f t="shared" si="81"/>
        <v/>
      </c>
      <c r="E855" s="327" t="str">
        <f t="shared" si="82"/>
        <v/>
      </c>
      <c r="F855" s="327" t="str">
        <f t="shared" si="83"/>
        <v/>
      </c>
      <c r="G855" s="328"/>
      <c r="H855" s="327">
        <f t="shared" si="78"/>
        <v>0</v>
      </c>
    </row>
    <row r="856" spans="2:8">
      <c r="B856" s="326" t="str">
        <f t="shared" si="79"/>
        <v/>
      </c>
      <c r="C856" s="325" t="str">
        <f t="shared" si="80"/>
        <v/>
      </c>
      <c r="D856" s="329" t="str">
        <f t="shared" si="81"/>
        <v/>
      </c>
      <c r="E856" s="327" t="str">
        <f t="shared" si="82"/>
        <v/>
      </c>
      <c r="F856" s="327" t="str">
        <f t="shared" si="83"/>
        <v/>
      </c>
      <c r="G856" s="328"/>
      <c r="H856" s="327">
        <f t="shared" si="78"/>
        <v>0</v>
      </c>
    </row>
    <row r="857" spans="2:8">
      <c r="B857" s="326" t="str">
        <f t="shared" si="79"/>
        <v/>
      </c>
      <c r="C857" s="325" t="str">
        <f t="shared" si="80"/>
        <v/>
      </c>
      <c r="D857" s="329" t="str">
        <f t="shared" si="81"/>
        <v/>
      </c>
      <c r="E857" s="327" t="str">
        <f t="shared" si="82"/>
        <v/>
      </c>
      <c r="F857" s="327" t="str">
        <f t="shared" si="83"/>
        <v/>
      </c>
      <c r="G857" s="328"/>
      <c r="H857" s="327">
        <f t="shared" si="78"/>
        <v>0</v>
      </c>
    </row>
    <row r="858" spans="2:8">
      <c r="B858" s="326" t="str">
        <f t="shared" si="79"/>
        <v/>
      </c>
      <c r="C858" s="325" t="str">
        <f t="shared" si="80"/>
        <v/>
      </c>
      <c r="D858" s="329" t="str">
        <f t="shared" si="81"/>
        <v/>
      </c>
      <c r="E858" s="327" t="str">
        <f t="shared" si="82"/>
        <v/>
      </c>
      <c r="F858" s="327" t="str">
        <f t="shared" si="83"/>
        <v/>
      </c>
      <c r="G858" s="328"/>
      <c r="H858" s="327">
        <f t="shared" si="78"/>
        <v>0</v>
      </c>
    </row>
    <row r="859" spans="2:8">
      <c r="B859" s="326" t="str">
        <f t="shared" si="79"/>
        <v/>
      </c>
      <c r="C859" s="325" t="str">
        <f t="shared" si="80"/>
        <v/>
      </c>
      <c r="D859" s="329" t="str">
        <f t="shared" si="81"/>
        <v/>
      </c>
      <c r="E859" s="327" t="str">
        <f t="shared" si="82"/>
        <v/>
      </c>
      <c r="F859" s="327" t="str">
        <f t="shared" si="83"/>
        <v/>
      </c>
      <c r="G859" s="328"/>
      <c r="H859" s="327">
        <f t="shared" si="78"/>
        <v>0</v>
      </c>
    </row>
    <row r="860" spans="2:8">
      <c r="B860" s="326" t="str">
        <f t="shared" si="79"/>
        <v/>
      </c>
      <c r="C860" s="325" t="str">
        <f t="shared" si="80"/>
        <v/>
      </c>
      <c r="D860" s="329" t="str">
        <f t="shared" si="81"/>
        <v/>
      </c>
      <c r="E860" s="327" t="str">
        <f t="shared" si="82"/>
        <v/>
      </c>
      <c r="F860" s="327" t="str">
        <f t="shared" si="83"/>
        <v/>
      </c>
      <c r="G860" s="328"/>
      <c r="H860" s="327">
        <f t="shared" si="78"/>
        <v>0</v>
      </c>
    </row>
    <row r="861" spans="2:8">
      <c r="B861" s="326" t="str">
        <f t="shared" si="79"/>
        <v/>
      </c>
      <c r="C861" s="325" t="str">
        <f t="shared" si="80"/>
        <v/>
      </c>
      <c r="D861" s="329" t="str">
        <f t="shared" si="81"/>
        <v/>
      </c>
      <c r="E861" s="327" t="str">
        <f t="shared" si="82"/>
        <v/>
      </c>
      <c r="F861" s="327" t="str">
        <f t="shared" si="83"/>
        <v/>
      </c>
      <c r="G861" s="328"/>
      <c r="H861" s="327">
        <f t="shared" si="78"/>
        <v>0</v>
      </c>
    </row>
    <row r="862" spans="2:8">
      <c r="B862" s="326" t="str">
        <f t="shared" si="79"/>
        <v/>
      </c>
      <c r="C862" s="325" t="str">
        <f t="shared" si="80"/>
        <v/>
      </c>
      <c r="D862" s="329" t="str">
        <f t="shared" si="81"/>
        <v/>
      </c>
      <c r="E862" s="327" t="str">
        <f t="shared" si="82"/>
        <v/>
      </c>
      <c r="F862" s="327" t="str">
        <f t="shared" si="83"/>
        <v/>
      </c>
      <c r="G862" s="328"/>
      <c r="H862" s="327">
        <f t="shared" si="78"/>
        <v>0</v>
      </c>
    </row>
    <row r="863" spans="2:8">
      <c r="B863" s="326" t="str">
        <f t="shared" si="79"/>
        <v/>
      </c>
      <c r="C863" s="325" t="str">
        <f t="shared" si="80"/>
        <v/>
      </c>
      <c r="D863" s="329" t="str">
        <f t="shared" si="81"/>
        <v/>
      </c>
      <c r="E863" s="327" t="str">
        <f t="shared" si="82"/>
        <v/>
      </c>
      <c r="F863" s="327" t="str">
        <f t="shared" si="83"/>
        <v/>
      </c>
      <c r="G863" s="328"/>
      <c r="H863" s="327">
        <f t="shared" si="78"/>
        <v>0</v>
      </c>
    </row>
    <row r="864" spans="2:8">
      <c r="B864" s="326" t="str">
        <f t="shared" si="79"/>
        <v/>
      </c>
      <c r="C864" s="325" t="str">
        <f t="shared" si="80"/>
        <v/>
      </c>
      <c r="D864" s="329" t="str">
        <f t="shared" si="81"/>
        <v/>
      </c>
      <c r="E864" s="327" t="str">
        <f t="shared" si="82"/>
        <v/>
      </c>
      <c r="F864" s="327" t="str">
        <f t="shared" si="83"/>
        <v/>
      </c>
      <c r="G864" s="328"/>
      <c r="H864" s="327">
        <f t="shared" si="78"/>
        <v>0</v>
      </c>
    </row>
    <row r="865" spans="2:8">
      <c r="B865" s="326" t="str">
        <f t="shared" si="79"/>
        <v/>
      </c>
      <c r="C865" s="325" t="str">
        <f t="shared" si="80"/>
        <v/>
      </c>
      <c r="D865" s="329" t="str">
        <f t="shared" si="81"/>
        <v/>
      </c>
      <c r="E865" s="327" t="str">
        <f t="shared" si="82"/>
        <v/>
      </c>
      <c r="F865" s="327" t="str">
        <f t="shared" si="83"/>
        <v/>
      </c>
      <c r="G865" s="328"/>
      <c r="H865" s="327">
        <f t="shared" si="78"/>
        <v>0</v>
      </c>
    </row>
    <row r="866" spans="2:8">
      <c r="B866" s="326" t="str">
        <f t="shared" si="79"/>
        <v/>
      </c>
      <c r="C866" s="325" t="str">
        <f t="shared" si="80"/>
        <v/>
      </c>
      <c r="D866" s="329" t="str">
        <f t="shared" si="81"/>
        <v/>
      </c>
      <c r="E866" s="327" t="str">
        <f t="shared" si="82"/>
        <v/>
      </c>
      <c r="F866" s="327" t="str">
        <f t="shared" si="83"/>
        <v/>
      </c>
      <c r="G866" s="328"/>
      <c r="H866" s="327">
        <f t="shared" si="78"/>
        <v>0</v>
      </c>
    </row>
    <row r="867" spans="2:8">
      <c r="B867" s="326" t="str">
        <f t="shared" si="79"/>
        <v/>
      </c>
      <c r="C867" s="325" t="str">
        <f t="shared" si="80"/>
        <v/>
      </c>
      <c r="D867" s="329" t="str">
        <f t="shared" si="81"/>
        <v/>
      </c>
      <c r="E867" s="327" t="str">
        <f t="shared" si="82"/>
        <v/>
      </c>
      <c r="F867" s="327" t="str">
        <f t="shared" si="83"/>
        <v/>
      </c>
      <c r="G867" s="328"/>
      <c r="H867" s="327">
        <f t="shared" si="78"/>
        <v>0</v>
      </c>
    </row>
    <row r="868" spans="2:8">
      <c r="B868" s="326" t="str">
        <f t="shared" si="79"/>
        <v/>
      </c>
      <c r="C868" s="325" t="str">
        <f t="shared" si="80"/>
        <v/>
      </c>
      <c r="D868" s="329" t="str">
        <f t="shared" si="81"/>
        <v/>
      </c>
      <c r="E868" s="327" t="str">
        <f t="shared" si="82"/>
        <v/>
      </c>
      <c r="F868" s="327" t="str">
        <f t="shared" si="83"/>
        <v/>
      </c>
      <c r="G868" s="328"/>
      <c r="H868" s="327">
        <f t="shared" si="78"/>
        <v>0</v>
      </c>
    </row>
    <row r="869" spans="2:8">
      <c r="B869" s="326" t="str">
        <f t="shared" si="79"/>
        <v/>
      </c>
      <c r="C869" s="325" t="str">
        <f t="shared" si="80"/>
        <v/>
      </c>
      <c r="D869" s="329" t="str">
        <f t="shared" si="81"/>
        <v/>
      </c>
      <c r="E869" s="327" t="str">
        <f t="shared" si="82"/>
        <v/>
      </c>
      <c r="F869" s="327" t="str">
        <f t="shared" si="83"/>
        <v/>
      </c>
      <c r="G869" s="328"/>
      <c r="H869" s="327">
        <f t="shared" si="78"/>
        <v>0</v>
      </c>
    </row>
    <row r="870" spans="2:8">
      <c r="B870" s="326" t="str">
        <f t="shared" si="79"/>
        <v/>
      </c>
      <c r="C870" s="325" t="str">
        <f t="shared" si="80"/>
        <v/>
      </c>
      <c r="D870" s="329" t="str">
        <f t="shared" si="81"/>
        <v/>
      </c>
      <c r="E870" s="327" t="str">
        <f t="shared" si="82"/>
        <v/>
      </c>
      <c r="F870" s="327" t="str">
        <f t="shared" si="83"/>
        <v/>
      </c>
      <c r="G870" s="328"/>
      <c r="H870" s="327">
        <f t="shared" si="78"/>
        <v>0</v>
      </c>
    </row>
    <row r="871" spans="2:8">
      <c r="B871" s="326" t="str">
        <f t="shared" si="79"/>
        <v/>
      </c>
      <c r="C871" s="325" t="str">
        <f t="shared" si="80"/>
        <v/>
      </c>
      <c r="D871" s="329" t="str">
        <f t="shared" si="81"/>
        <v/>
      </c>
      <c r="E871" s="327" t="str">
        <f t="shared" si="82"/>
        <v/>
      </c>
      <c r="F871" s="327" t="str">
        <f t="shared" si="83"/>
        <v/>
      </c>
      <c r="G871" s="328"/>
      <c r="H871" s="327">
        <f t="shared" si="78"/>
        <v>0</v>
      </c>
    </row>
    <row r="872" spans="2:8">
      <c r="B872" s="326" t="str">
        <f t="shared" si="79"/>
        <v/>
      </c>
      <c r="C872" s="325" t="str">
        <f t="shared" si="80"/>
        <v/>
      </c>
      <c r="D872" s="329" t="str">
        <f t="shared" si="81"/>
        <v/>
      </c>
      <c r="E872" s="327" t="str">
        <f t="shared" si="82"/>
        <v/>
      </c>
      <c r="F872" s="327" t="str">
        <f t="shared" si="83"/>
        <v/>
      </c>
      <c r="G872" s="328"/>
      <c r="H872" s="327">
        <f t="shared" si="78"/>
        <v>0</v>
      </c>
    </row>
    <row r="873" spans="2:8">
      <c r="B873" s="326" t="str">
        <f t="shared" si="79"/>
        <v/>
      </c>
      <c r="C873" s="325" t="str">
        <f t="shared" si="80"/>
        <v/>
      </c>
      <c r="D873" s="329" t="str">
        <f t="shared" si="81"/>
        <v/>
      </c>
      <c r="E873" s="327" t="str">
        <f t="shared" si="82"/>
        <v/>
      </c>
      <c r="F873" s="327" t="str">
        <f t="shared" si="83"/>
        <v/>
      </c>
      <c r="G873" s="328"/>
      <c r="H873" s="327">
        <f t="shared" si="78"/>
        <v>0</v>
      </c>
    </row>
    <row r="874" spans="2:8">
      <c r="B874" s="326" t="str">
        <f t="shared" si="79"/>
        <v/>
      </c>
      <c r="C874" s="325" t="str">
        <f t="shared" si="80"/>
        <v/>
      </c>
      <c r="D874" s="329" t="str">
        <f t="shared" si="81"/>
        <v/>
      </c>
      <c r="E874" s="327" t="str">
        <f t="shared" si="82"/>
        <v/>
      </c>
      <c r="F874" s="327" t="str">
        <f t="shared" si="83"/>
        <v/>
      </c>
      <c r="G874" s="328"/>
      <c r="H874" s="327">
        <f t="shared" si="78"/>
        <v>0</v>
      </c>
    </row>
    <row r="875" spans="2:8">
      <c r="B875" s="326" t="str">
        <f t="shared" si="79"/>
        <v/>
      </c>
      <c r="C875" s="325" t="str">
        <f t="shared" si="80"/>
        <v/>
      </c>
      <c r="D875" s="329" t="str">
        <f t="shared" si="81"/>
        <v/>
      </c>
      <c r="E875" s="327" t="str">
        <f t="shared" si="82"/>
        <v/>
      </c>
      <c r="F875" s="327" t="str">
        <f t="shared" si="83"/>
        <v/>
      </c>
      <c r="G875" s="328"/>
      <c r="H875" s="327">
        <f t="shared" si="78"/>
        <v>0</v>
      </c>
    </row>
    <row r="876" spans="2:8">
      <c r="B876" s="326" t="str">
        <f t="shared" si="79"/>
        <v/>
      </c>
      <c r="C876" s="325" t="str">
        <f t="shared" si="80"/>
        <v/>
      </c>
      <c r="D876" s="329" t="str">
        <f t="shared" si="81"/>
        <v/>
      </c>
      <c r="E876" s="327" t="str">
        <f t="shared" si="82"/>
        <v/>
      </c>
      <c r="F876" s="327" t="str">
        <f t="shared" si="83"/>
        <v/>
      </c>
      <c r="G876" s="328"/>
      <c r="H876" s="327">
        <f t="shared" si="78"/>
        <v>0</v>
      </c>
    </row>
    <row r="877" spans="2:8">
      <c r="B877" s="326" t="str">
        <f t="shared" si="79"/>
        <v/>
      </c>
      <c r="C877" s="325" t="str">
        <f t="shared" si="80"/>
        <v/>
      </c>
      <c r="D877" s="329" t="str">
        <f t="shared" si="81"/>
        <v/>
      </c>
      <c r="E877" s="327" t="str">
        <f t="shared" si="82"/>
        <v/>
      </c>
      <c r="F877" s="327" t="str">
        <f t="shared" si="83"/>
        <v/>
      </c>
      <c r="G877" s="328"/>
      <c r="H877" s="327">
        <f t="shared" si="78"/>
        <v>0</v>
      </c>
    </row>
    <row r="878" spans="2:8">
      <c r="B878" s="326" t="str">
        <f t="shared" si="79"/>
        <v/>
      </c>
      <c r="C878" s="325" t="str">
        <f t="shared" si="80"/>
        <v/>
      </c>
      <c r="D878" s="329" t="str">
        <f t="shared" si="81"/>
        <v/>
      </c>
      <c r="E878" s="327" t="str">
        <f t="shared" si="82"/>
        <v/>
      </c>
      <c r="F878" s="327" t="str">
        <f t="shared" si="83"/>
        <v/>
      </c>
      <c r="G878" s="328"/>
      <c r="H878" s="327">
        <f t="shared" si="78"/>
        <v>0</v>
      </c>
    </row>
    <row r="879" spans="2:8">
      <c r="B879" s="326" t="str">
        <f t="shared" si="79"/>
        <v/>
      </c>
      <c r="C879" s="325" t="str">
        <f t="shared" si="80"/>
        <v/>
      </c>
      <c r="D879" s="329" t="str">
        <f t="shared" si="81"/>
        <v/>
      </c>
      <c r="E879" s="327" t="str">
        <f t="shared" si="82"/>
        <v/>
      </c>
      <c r="F879" s="327" t="str">
        <f t="shared" si="83"/>
        <v/>
      </c>
      <c r="G879" s="328"/>
      <c r="H879" s="327">
        <f t="shared" si="78"/>
        <v>0</v>
      </c>
    </row>
    <row r="880" spans="2:8">
      <c r="B880" s="326" t="str">
        <f t="shared" si="79"/>
        <v/>
      </c>
      <c r="C880" s="325" t="str">
        <f t="shared" si="80"/>
        <v/>
      </c>
      <c r="D880" s="329" t="str">
        <f t="shared" si="81"/>
        <v/>
      </c>
      <c r="E880" s="327" t="str">
        <f t="shared" si="82"/>
        <v/>
      </c>
      <c r="F880" s="327" t="str">
        <f t="shared" si="83"/>
        <v/>
      </c>
      <c r="G880" s="328"/>
      <c r="H880" s="327">
        <f t="shared" si="78"/>
        <v>0</v>
      </c>
    </row>
    <row r="881" spans="2:8">
      <c r="B881" s="326" t="str">
        <f t="shared" si="79"/>
        <v/>
      </c>
      <c r="C881" s="325" t="str">
        <f t="shared" si="80"/>
        <v/>
      </c>
      <c r="D881" s="324" t="str">
        <f t="shared" si="81"/>
        <v/>
      </c>
      <c r="E881" s="322" t="str">
        <f t="shared" si="82"/>
        <v/>
      </c>
      <c r="F881" s="322" t="str">
        <f t="shared" si="83"/>
        <v/>
      </c>
      <c r="G881" s="323"/>
      <c r="H881" s="322">
        <f t="shared" si="78"/>
        <v>0</v>
      </c>
    </row>
    <row r="882" spans="2:8">
      <c r="B882" s="326" t="str">
        <f t="shared" si="79"/>
        <v/>
      </c>
      <c r="C882" s="325" t="str">
        <f t="shared" si="80"/>
        <v/>
      </c>
      <c r="D882" s="324" t="str">
        <f t="shared" si="81"/>
        <v/>
      </c>
      <c r="E882" s="322" t="str">
        <f t="shared" si="82"/>
        <v/>
      </c>
      <c r="F882" s="322" t="str">
        <f t="shared" si="83"/>
        <v/>
      </c>
      <c r="G882" s="323"/>
      <c r="H882" s="322">
        <f t="shared" si="78"/>
        <v>0</v>
      </c>
    </row>
    <row r="883" spans="2:8">
      <c r="B883" s="326" t="str">
        <f t="shared" si="79"/>
        <v/>
      </c>
      <c r="C883" s="325" t="str">
        <f t="shared" si="80"/>
        <v/>
      </c>
      <c r="D883" s="324" t="str">
        <f t="shared" si="81"/>
        <v/>
      </c>
      <c r="E883" s="322" t="str">
        <f t="shared" si="82"/>
        <v/>
      </c>
      <c r="F883" s="322" t="str">
        <f t="shared" si="83"/>
        <v/>
      </c>
      <c r="G883" s="323"/>
      <c r="H883" s="322">
        <f t="shared" si="78"/>
        <v>0</v>
      </c>
    </row>
    <row r="884" spans="2:8">
      <c r="B884" s="326" t="str">
        <f t="shared" si="79"/>
        <v/>
      </c>
      <c r="C884" s="325" t="str">
        <f t="shared" si="80"/>
        <v/>
      </c>
      <c r="D884" s="324" t="str">
        <f t="shared" si="81"/>
        <v/>
      </c>
      <c r="E884" s="322" t="str">
        <f t="shared" si="82"/>
        <v/>
      </c>
      <c r="F884" s="322" t="str">
        <f t="shared" si="83"/>
        <v/>
      </c>
      <c r="G884" s="323"/>
      <c r="H884" s="322">
        <f t="shared" si="78"/>
        <v>0</v>
      </c>
    </row>
    <row r="885" spans="2:8">
      <c r="B885" s="326" t="str">
        <f t="shared" si="79"/>
        <v/>
      </c>
      <c r="C885" s="325" t="str">
        <f t="shared" si="80"/>
        <v/>
      </c>
      <c r="D885" s="324" t="str">
        <f t="shared" si="81"/>
        <v/>
      </c>
      <c r="E885" s="322" t="str">
        <f t="shared" si="82"/>
        <v/>
      </c>
      <c r="F885" s="322" t="str">
        <f t="shared" si="83"/>
        <v/>
      </c>
      <c r="G885" s="323"/>
      <c r="H885" s="322">
        <f t="shared" si="78"/>
        <v>0</v>
      </c>
    </row>
    <row r="886" spans="2:8">
      <c r="B886" s="326" t="str">
        <f t="shared" si="79"/>
        <v/>
      </c>
      <c r="C886" s="325" t="str">
        <f t="shared" si="80"/>
        <v/>
      </c>
      <c r="D886" s="324" t="str">
        <f t="shared" si="81"/>
        <v/>
      </c>
      <c r="E886" s="322" t="str">
        <f t="shared" si="82"/>
        <v/>
      </c>
      <c r="F886" s="322" t="str">
        <f t="shared" si="83"/>
        <v/>
      </c>
      <c r="G886" s="323"/>
      <c r="H886" s="322">
        <f t="shared" si="78"/>
        <v>0</v>
      </c>
    </row>
    <row r="887" spans="2:8">
      <c r="B887" s="326" t="str">
        <f t="shared" si="79"/>
        <v/>
      </c>
      <c r="C887" s="325" t="str">
        <f t="shared" si="80"/>
        <v/>
      </c>
      <c r="D887" s="324" t="str">
        <f t="shared" si="81"/>
        <v/>
      </c>
      <c r="E887" s="322" t="str">
        <f t="shared" si="82"/>
        <v/>
      </c>
      <c r="F887" s="322" t="str">
        <f t="shared" si="83"/>
        <v/>
      </c>
      <c r="G887" s="323"/>
      <c r="H887" s="322">
        <f t="shared" si="78"/>
        <v>0</v>
      </c>
    </row>
    <row r="888" spans="2:8">
      <c r="B888" s="326" t="str">
        <f t="shared" si="79"/>
        <v/>
      </c>
      <c r="C888" s="325" t="str">
        <f t="shared" si="80"/>
        <v/>
      </c>
      <c r="D888" s="324" t="str">
        <f t="shared" si="81"/>
        <v/>
      </c>
      <c r="E888" s="322" t="str">
        <f t="shared" si="82"/>
        <v/>
      </c>
      <c r="F888" s="322" t="str">
        <f t="shared" si="83"/>
        <v/>
      </c>
      <c r="G888" s="323"/>
      <c r="H888" s="322">
        <f t="shared" si="78"/>
        <v>0</v>
      </c>
    </row>
    <row r="889" spans="2:8">
      <c r="B889" s="326" t="str">
        <f t="shared" si="79"/>
        <v/>
      </c>
      <c r="C889" s="325" t="str">
        <f t="shared" si="80"/>
        <v/>
      </c>
      <c r="D889" s="324" t="str">
        <f t="shared" si="81"/>
        <v/>
      </c>
      <c r="E889" s="322" t="str">
        <f t="shared" si="82"/>
        <v/>
      </c>
      <c r="F889" s="322" t="str">
        <f t="shared" si="83"/>
        <v/>
      </c>
      <c r="G889" s="323"/>
      <c r="H889" s="322">
        <f t="shared" si="78"/>
        <v>0</v>
      </c>
    </row>
    <row r="890" spans="2:8">
      <c r="B890" s="326" t="str">
        <f t="shared" si="79"/>
        <v/>
      </c>
      <c r="C890" s="325" t="str">
        <f t="shared" si="80"/>
        <v/>
      </c>
      <c r="D890" s="324" t="str">
        <f t="shared" si="81"/>
        <v/>
      </c>
      <c r="E890" s="322" t="str">
        <f t="shared" si="82"/>
        <v/>
      </c>
      <c r="F890" s="322" t="str">
        <f t="shared" si="83"/>
        <v/>
      </c>
      <c r="G890" s="323"/>
      <c r="H890" s="322">
        <f t="shared" si="78"/>
        <v>0</v>
      </c>
    </row>
    <row r="891" spans="2:8">
      <c r="B891" s="326" t="str">
        <f t="shared" si="79"/>
        <v/>
      </c>
      <c r="C891" s="325" t="str">
        <f t="shared" si="80"/>
        <v/>
      </c>
      <c r="D891" s="324" t="str">
        <f t="shared" si="81"/>
        <v/>
      </c>
      <c r="E891" s="322" t="str">
        <f t="shared" si="82"/>
        <v/>
      </c>
      <c r="F891" s="322" t="str">
        <f t="shared" si="83"/>
        <v/>
      </c>
      <c r="G891" s="323"/>
      <c r="H891" s="322">
        <f t="shared" si="78"/>
        <v>0</v>
      </c>
    </row>
    <row r="892" spans="2:8">
      <c r="B892" s="326" t="str">
        <f t="shared" si="79"/>
        <v/>
      </c>
      <c r="C892" s="325" t="str">
        <f t="shared" si="80"/>
        <v/>
      </c>
      <c r="D892" s="324" t="str">
        <f t="shared" si="81"/>
        <v/>
      </c>
      <c r="E892" s="322" t="str">
        <f t="shared" si="82"/>
        <v/>
      </c>
      <c r="F892" s="322" t="str">
        <f t="shared" si="83"/>
        <v/>
      </c>
      <c r="G892" s="323"/>
      <c r="H892" s="322">
        <f t="shared" si="78"/>
        <v>0</v>
      </c>
    </row>
    <row r="893" spans="2:8">
      <c r="B893" s="326" t="str">
        <f t="shared" si="79"/>
        <v/>
      </c>
      <c r="C893" s="325" t="str">
        <f t="shared" si="80"/>
        <v/>
      </c>
      <c r="D893" s="324" t="str">
        <f t="shared" si="81"/>
        <v/>
      </c>
      <c r="E893" s="322" t="str">
        <f t="shared" si="82"/>
        <v/>
      </c>
      <c r="F893" s="322" t="str">
        <f t="shared" si="83"/>
        <v/>
      </c>
      <c r="G893" s="323"/>
      <c r="H893" s="322">
        <f t="shared" si="78"/>
        <v>0</v>
      </c>
    </row>
    <row r="894" spans="2:8">
      <c r="B894" s="326" t="str">
        <f t="shared" si="79"/>
        <v/>
      </c>
      <c r="C894" s="325" t="str">
        <f t="shared" si="80"/>
        <v/>
      </c>
      <c r="D894" s="324" t="str">
        <f t="shared" si="81"/>
        <v/>
      </c>
      <c r="E894" s="322" t="str">
        <f t="shared" si="82"/>
        <v/>
      </c>
      <c r="F894" s="322" t="str">
        <f t="shared" si="83"/>
        <v/>
      </c>
      <c r="G894" s="323"/>
      <c r="H894" s="322">
        <f t="shared" si="78"/>
        <v>0</v>
      </c>
    </row>
    <row r="895" spans="2:8">
      <c r="B895" s="326" t="str">
        <f t="shared" si="79"/>
        <v/>
      </c>
      <c r="C895" s="325" t="str">
        <f t="shared" si="80"/>
        <v/>
      </c>
      <c r="D895" s="324" t="str">
        <f t="shared" si="81"/>
        <v/>
      </c>
      <c r="E895" s="322" t="str">
        <f t="shared" si="82"/>
        <v/>
      </c>
      <c r="F895" s="322" t="str">
        <f t="shared" si="83"/>
        <v/>
      </c>
      <c r="G895" s="323"/>
      <c r="H895" s="322">
        <f t="shared" si="78"/>
        <v>0</v>
      </c>
    </row>
    <row r="896" spans="2:8">
      <c r="B896" s="326" t="str">
        <f t="shared" si="79"/>
        <v/>
      </c>
      <c r="C896" s="325" t="str">
        <f t="shared" si="80"/>
        <v/>
      </c>
      <c r="D896" s="324" t="str">
        <f t="shared" si="81"/>
        <v/>
      </c>
      <c r="E896" s="322" t="str">
        <f t="shared" si="82"/>
        <v/>
      </c>
      <c r="F896" s="322" t="str">
        <f t="shared" si="83"/>
        <v/>
      </c>
      <c r="G896" s="323"/>
      <c r="H896" s="322">
        <f t="shared" si="78"/>
        <v>0</v>
      </c>
    </row>
    <row r="897" spans="2:8">
      <c r="B897" s="326" t="str">
        <f t="shared" si="79"/>
        <v/>
      </c>
      <c r="C897" s="325" t="str">
        <f t="shared" si="80"/>
        <v/>
      </c>
      <c r="D897" s="324" t="str">
        <f t="shared" si="81"/>
        <v/>
      </c>
      <c r="E897" s="322" t="str">
        <f t="shared" si="82"/>
        <v/>
      </c>
      <c r="F897" s="322" t="str">
        <f t="shared" si="83"/>
        <v/>
      </c>
      <c r="G897" s="323"/>
      <c r="H897" s="322">
        <f t="shared" si="78"/>
        <v>0</v>
      </c>
    </row>
    <row r="898" spans="2:8">
      <c r="B898" s="326" t="str">
        <f t="shared" si="79"/>
        <v/>
      </c>
      <c r="C898" s="325" t="str">
        <f t="shared" si="80"/>
        <v/>
      </c>
      <c r="D898" s="324" t="str">
        <f t="shared" si="81"/>
        <v/>
      </c>
      <c r="E898" s="322" t="str">
        <f t="shared" si="82"/>
        <v/>
      </c>
      <c r="F898" s="322" t="str">
        <f t="shared" si="83"/>
        <v/>
      </c>
      <c r="G898" s="323"/>
      <c r="H898" s="322">
        <f t="shared" si="78"/>
        <v>0</v>
      </c>
    </row>
    <row r="899" spans="2:8">
      <c r="B899" s="326" t="str">
        <f t="shared" si="79"/>
        <v/>
      </c>
      <c r="C899" s="325" t="str">
        <f t="shared" si="80"/>
        <v/>
      </c>
      <c r="D899" s="324" t="str">
        <f t="shared" si="81"/>
        <v/>
      </c>
      <c r="E899" s="322" t="str">
        <f t="shared" si="82"/>
        <v/>
      </c>
      <c r="F899" s="322" t="str">
        <f t="shared" si="83"/>
        <v/>
      </c>
      <c r="G899" s="323"/>
      <c r="H899" s="322">
        <f t="shared" si="78"/>
        <v>0</v>
      </c>
    </row>
    <row r="900" spans="2:8">
      <c r="B900" s="326" t="str">
        <f t="shared" si="79"/>
        <v/>
      </c>
      <c r="C900" s="325" t="str">
        <f t="shared" si="80"/>
        <v/>
      </c>
      <c r="D900" s="324" t="str">
        <f t="shared" si="81"/>
        <v/>
      </c>
      <c r="E900" s="322" t="str">
        <f t="shared" si="82"/>
        <v/>
      </c>
      <c r="F900" s="322" t="str">
        <f t="shared" si="83"/>
        <v/>
      </c>
      <c r="G900" s="323"/>
      <c r="H900" s="322">
        <f t="shared" si="78"/>
        <v>0</v>
      </c>
    </row>
    <row r="901" spans="2:8">
      <c r="B901" s="326" t="str">
        <f t="shared" si="79"/>
        <v/>
      </c>
      <c r="C901" s="325" t="str">
        <f t="shared" si="80"/>
        <v/>
      </c>
      <c r="D901" s="324" t="str">
        <f t="shared" si="81"/>
        <v/>
      </c>
      <c r="E901" s="322" t="str">
        <f t="shared" si="82"/>
        <v/>
      </c>
      <c r="F901" s="322" t="str">
        <f t="shared" si="83"/>
        <v/>
      </c>
      <c r="G901" s="323"/>
      <c r="H901" s="322">
        <f t="shared" si="78"/>
        <v>0</v>
      </c>
    </row>
    <row r="902" spans="2:8">
      <c r="B902" s="326" t="str">
        <f t="shared" si="79"/>
        <v/>
      </c>
      <c r="C902" s="325" t="str">
        <f t="shared" si="80"/>
        <v/>
      </c>
      <c r="D902" s="324" t="str">
        <f t="shared" si="81"/>
        <v/>
      </c>
      <c r="E902" s="322" t="str">
        <f t="shared" si="82"/>
        <v/>
      </c>
      <c r="F902" s="322" t="str">
        <f t="shared" si="83"/>
        <v/>
      </c>
      <c r="G902" s="323"/>
      <c r="H902" s="322">
        <f t="shared" si="78"/>
        <v>0</v>
      </c>
    </row>
    <row r="903" spans="2:8">
      <c r="B903" s="326" t="str">
        <f t="shared" si="79"/>
        <v/>
      </c>
      <c r="C903" s="325" t="str">
        <f t="shared" si="80"/>
        <v/>
      </c>
      <c r="D903" s="324" t="str">
        <f t="shared" si="81"/>
        <v/>
      </c>
      <c r="E903" s="322" t="str">
        <f t="shared" si="82"/>
        <v/>
      </c>
      <c r="F903" s="322" t="str">
        <f t="shared" si="83"/>
        <v/>
      </c>
      <c r="G903" s="323"/>
      <c r="H903" s="322">
        <f t="shared" si="78"/>
        <v>0</v>
      </c>
    </row>
    <row r="904" spans="2:8">
      <c r="B904" s="326" t="str">
        <f t="shared" si="79"/>
        <v/>
      </c>
      <c r="C904" s="325" t="str">
        <f t="shared" si="80"/>
        <v/>
      </c>
      <c r="D904" s="324" t="str">
        <f t="shared" si="81"/>
        <v/>
      </c>
      <c r="E904" s="322" t="str">
        <f t="shared" si="82"/>
        <v/>
      </c>
      <c r="F904" s="322" t="str">
        <f t="shared" si="83"/>
        <v/>
      </c>
      <c r="G904" s="323"/>
      <c r="H904" s="322">
        <f t="shared" si="78"/>
        <v>0</v>
      </c>
    </row>
    <row r="905" spans="2:8">
      <c r="B905" s="326" t="str">
        <f t="shared" si="79"/>
        <v/>
      </c>
      <c r="C905" s="325" t="str">
        <f t="shared" si="80"/>
        <v/>
      </c>
      <c r="D905" s="324" t="str">
        <f t="shared" si="81"/>
        <v/>
      </c>
      <c r="E905" s="322" t="str">
        <f t="shared" si="82"/>
        <v/>
      </c>
      <c r="F905" s="322" t="str">
        <f t="shared" si="83"/>
        <v/>
      </c>
      <c r="G905" s="323"/>
      <c r="H905" s="322">
        <f t="shared" si="78"/>
        <v>0</v>
      </c>
    </row>
    <row r="906" spans="2:8">
      <c r="B906" s="326" t="str">
        <f t="shared" si="79"/>
        <v/>
      </c>
      <c r="C906" s="325" t="str">
        <f t="shared" si="80"/>
        <v/>
      </c>
      <c r="D906" s="324" t="str">
        <f t="shared" si="81"/>
        <v/>
      </c>
      <c r="E906" s="322" t="str">
        <f t="shared" si="82"/>
        <v/>
      </c>
      <c r="F906" s="322" t="str">
        <f t="shared" si="83"/>
        <v/>
      </c>
      <c r="G906" s="323"/>
      <c r="H906" s="322">
        <f t="shared" si="78"/>
        <v>0</v>
      </c>
    </row>
    <row r="907" spans="2:8">
      <c r="B907" s="326" t="str">
        <f t="shared" si="79"/>
        <v/>
      </c>
      <c r="C907" s="325" t="str">
        <f t="shared" si="80"/>
        <v/>
      </c>
      <c r="D907" s="324" t="str">
        <f t="shared" si="81"/>
        <v/>
      </c>
      <c r="E907" s="322" t="str">
        <f t="shared" si="82"/>
        <v/>
      </c>
      <c r="F907" s="322" t="str">
        <f t="shared" si="83"/>
        <v/>
      </c>
      <c r="G907" s="323"/>
      <c r="H907" s="322">
        <f t="shared" si="78"/>
        <v>0</v>
      </c>
    </row>
    <row r="908" spans="2:8">
      <c r="B908" s="326" t="str">
        <f t="shared" si="79"/>
        <v/>
      </c>
      <c r="C908" s="325" t="str">
        <f t="shared" si="80"/>
        <v/>
      </c>
      <c r="D908" s="324" t="str">
        <f t="shared" si="81"/>
        <v/>
      </c>
      <c r="E908" s="322" t="str">
        <f t="shared" si="82"/>
        <v/>
      </c>
      <c r="F908" s="322" t="str">
        <f t="shared" si="83"/>
        <v/>
      </c>
      <c r="G908" s="323"/>
      <c r="H908" s="322">
        <f t="shared" si="78"/>
        <v>0</v>
      </c>
    </row>
    <row r="909" spans="2:8">
      <c r="B909" s="326" t="str">
        <f t="shared" si="79"/>
        <v/>
      </c>
      <c r="C909" s="325" t="str">
        <f t="shared" si="80"/>
        <v/>
      </c>
      <c r="D909" s="324" t="str">
        <f t="shared" si="81"/>
        <v/>
      </c>
      <c r="E909" s="322" t="str">
        <f t="shared" si="82"/>
        <v/>
      </c>
      <c r="F909" s="322" t="str">
        <f t="shared" si="83"/>
        <v/>
      </c>
      <c r="G909" s="323"/>
      <c r="H909" s="322">
        <f t="shared" si="78"/>
        <v>0</v>
      </c>
    </row>
    <row r="910" spans="2:8">
      <c r="B910" s="326" t="str">
        <f t="shared" si="79"/>
        <v/>
      </c>
      <c r="C910" s="325" t="str">
        <f t="shared" si="80"/>
        <v/>
      </c>
      <c r="D910" s="324" t="str">
        <f t="shared" si="81"/>
        <v/>
      </c>
      <c r="E910" s="322" t="str">
        <f t="shared" si="82"/>
        <v/>
      </c>
      <c r="F910" s="322" t="str">
        <f t="shared" si="83"/>
        <v/>
      </c>
      <c r="G910" s="323"/>
      <c r="H910" s="322">
        <f t="shared" si="78"/>
        <v>0</v>
      </c>
    </row>
    <row r="911" spans="2:8">
      <c r="B911" s="326" t="str">
        <f t="shared" si="79"/>
        <v/>
      </c>
      <c r="C911" s="325" t="str">
        <f t="shared" si="80"/>
        <v/>
      </c>
      <c r="D911" s="324" t="str">
        <f t="shared" si="81"/>
        <v/>
      </c>
      <c r="E911" s="322" t="str">
        <f t="shared" si="82"/>
        <v/>
      </c>
      <c r="F911" s="322" t="str">
        <f t="shared" si="83"/>
        <v/>
      </c>
      <c r="G911" s="323"/>
      <c r="H911" s="322">
        <f t="shared" si="78"/>
        <v>0</v>
      </c>
    </row>
    <row r="912" spans="2:8">
      <c r="B912" s="326" t="str">
        <f t="shared" si="79"/>
        <v/>
      </c>
      <c r="C912" s="325" t="str">
        <f t="shared" si="80"/>
        <v/>
      </c>
      <c r="D912" s="324" t="str">
        <f t="shared" si="81"/>
        <v/>
      </c>
      <c r="E912" s="322" t="str">
        <f t="shared" si="82"/>
        <v/>
      </c>
      <c r="F912" s="322" t="str">
        <f t="shared" si="83"/>
        <v/>
      </c>
      <c r="G912" s="323"/>
      <c r="H912" s="322">
        <f t="shared" si="78"/>
        <v>0</v>
      </c>
    </row>
    <row r="913" spans="2:8">
      <c r="B913" s="326" t="str">
        <f t="shared" si="79"/>
        <v/>
      </c>
      <c r="C913" s="325" t="str">
        <f t="shared" si="80"/>
        <v/>
      </c>
      <c r="D913" s="324" t="str">
        <f t="shared" si="81"/>
        <v/>
      </c>
      <c r="E913" s="322" t="str">
        <f t="shared" si="82"/>
        <v/>
      </c>
      <c r="F913" s="322" t="str">
        <f t="shared" si="83"/>
        <v/>
      </c>
      <c r="G913" s="323"/>
      <c r="H913" s="322">
        <f t="shared" ref="H913:H976" si="84">IF(B913="",0,ROUND(H912-E913-G913,2))</f>
        <v>0</v>
      </c>
    </row>
    <row r="914" spans="2:8">
      <c r="B914" s="326" t="str">
        <f t="shared" ref="B914:B977" si="85">IF(B913&lt;$H$7,IF(H913&gt;0,B913+1,""),"")</f>
        <v/>
      </c>
      <c r="C914" s="325" t="str">
        <f t="shared" ref="C914:C977" si="86">IF(B914="","",IF(B914&lt;=$H$7,IF(payments_per_year=26,DATE(YEAR(start_date),MONTH(start_date),DAY(start_date)+14*B914),IF(payments_per_year=52,DATE(YEAR(start_date),MONTH(start_date),DAY(start_date)+7*B914),DATE(YEAR(start_date),MONTH(start_date)+B914*12/$D$9,DAY(start_date)))),""))</f>
        <v/>
      </c>
      <c r="D914" s="324" t="str">
        <f t="shared" ref="D914:D977" si="87">IF(C914="","",IF($H$6+F914&gt;H913,ROUND(H913+F914,2),$H$6))</f>
        <v/>
      </c>
      <c r="E914" s="322" t="str">
        <f t="shared" ref="E914:E977" si="88">IF(C914="","",D914-F914)</f>
        <v/>
      </c>
      <c r="F914" s="322" t="str">
        <f t="shared" ref="F914:F977" si="89">IF(C914="","",ROUND(H913*$D$7/payments_per_year,2))</f>
        <v/>
      </c>
      <c r="G914" s="323"/>
      <c r="H914" s="322">
        <f t="shared" si="84"/>
        <v>0</v>
      </c>
    </row>
    <row r="915" spans="2:8">
      <c r="B915" s="326" t="str">
        <f t="shared" si="85"/>
        <v/>
      </c>
      <c r="C915" s="325" t="str">
        <f t="shared" si="86"/>
        <v/>
      </c>
      <c r="D915" s="324" t="str">
        <f t="shared" si="87"/>
        <v/>
      </c>
      <c r="E915" s="322" t="str">
        <f t="shared" si="88"/>
        <v/>
      </c>
      <c r="F915" s="322" t="str">
        <f t="shared" si="89"/>
        <v/>
      </c>
      <c r="G915" s="323"/>
      <c r="H915" s="322">
        <f t="shared" si="84"/>
        <v>0</v>
      </c>
    </row>
    <row r="916" spans="2:8">
      <c r="B916" s="326" t="str">
        <f t="shared" si="85"/>
        <v/>
      </c>
      <c r="C916" s="325" t="str">
        <f t="shared" si="86"/>
        <v/>
      </c>
      <c r="D916" s="324" t="str">
        <f t="shared" si="87"/>
        <v/>
      </c>
      <c r="E916" s="322" t="str">
        <f t="shared" si="88"/>
        <v/>
      </c>
      <c r="F916" s="322" t="str">
        <f t="shared" si="89"/>
        <v/>
      </c>
      <c r="G916" s="323"/>
      <c r="H916" s="322">
        <f t="shared" si="84"/>
        <v>0</v>
      </c>
    </row>
    <row r="917" spans="2:8">
      <c r="B917" s="326" t="str">
        <f t="shared" si="85"/>
        <v/>
      </c>
      <c r="C917" s="325" t="str">
        <f t="shared" si="86"/>
        <v/>
      </c>
      <c r="D917" s="324" t="str">
        <f t="shared" si="87"/>
        <v/>
      </c>
      <c r="E917" s="322" t="str">
        <f t="shared" si="88"/>
        <v/>
      </c>
      <c r="F917" s="322" t="str">
        <f t="shared" si="89"/>
        <v/>
      </c>
      <c r="G917" s="323"/>
      <c r="H917" s="322">
        <f t="shared" si="84"/>
        <v>0</v>
      </c>
    </row>
    <row r="918" spans="2:8">
      <c r="B918" s="326" t="str">
        <f t="shared" si="85"/>
        <v/>
      </c>
      <c r="C918" s="325" t="str">
        <f t="shared" si="86"/>
        <v/>
      </c>
      <c r="D918" s="324" t="str">
        <f t="shared" si="87"/>
        <v/>
      </c>
      <c r="E918" s="322" t="str">
        <f t="shared" si="88"/>
        <v/>
      </c>
      <c r="F918" s="322" t="str">
        <f t="shared" si="89"/>
        <v/>
      </c>
      <c r="G918" s="323"/>
      <c r="H918" s="322">
        <f t="shared" si="84"/>
        <v>0</v>
      </c>
    </row>
    <row r="919" spans="2:8">
      <c r="B919" s="326" t="str">
        <f t="shared" si="85"/>
        <v/>
      </c>
      <c r="C919" s="325" t="str">
        <f t="shared" si="86"/>
        <v/>
      </c>
      <c r="D919" s="324" t="str">
        <f t="shared" si="87"/>
        <v/>
      </c>
      <c r="E919" s="322" t="str">
        <f t="shared" si="88"/>
        <v/>
      </c>
      <c r="F919" s="322" t="str">
        <f t="shared" si="89"/>
        <v/>
      </c>
      <c r="G919" s="323"/>
      <c r="H919" s="322">
        <f t="shared" si="84"/>
        <v>0</v>
      </c>
    </row>
    <row r="920" spans="2:8">
      <c r="B920" s="326" t="str">
        <f t="shared" si="85"/>
        <v/>
      </c>
      <c r="C920" s="325" t="str">
        <f t="shared" si="86"/>
        <v/>
      </c>
      <c r="D920" s="324" t="str">
        <f t="shared" si="87"/>
        <v/>
      </c>
      <c r="E920" s="322" t="str">
        <f t="shared" si="88"/>
        <v/>
      </c>
      <c r="F920" s="322" t="str">
        <f t="shared" si="89"/>
        <v/>
      </c>
      <c r="G920" s="323"/>
      <c r="H920" s="322">
        <f t="shared" si="84"/>
        <v>0</v>
      </c>
    </row>
    <row r="921" spans="2:8">
      <c r="B921" s="326" t="str">
        <f t="shared" si="85"/>
        <v/>
      </c>
      <c r="C921" s="325" t="str">
        <f t="shared" si="86"/>
        <v/>
      </c>
      <c r="D921" s="324" t="str">
        <f t="shared" si="87"/>
        <v/>
      </c>
      <c r="E921" s="322" t="str">
        <f t="shared" si="88"/>
        <v/>
      </c>
      <c r="F921" s="322" t="str">
        <f t="shared" si="89"/>
        <v/>
      </c>
      <c r="G921" s="323"/>
      <c r="H921" s="322">
        <f t="shared" si="84"/>
        <v>0</v>
      </c>
    </row>
    <row r="922" spans="2:8">
      <c r="B922" s="326" t="str">
        <f t="shared" si="85"/>
        <v/>
      </c>
      <c r="C922" s="325" t="str">
        <f t="shared" si="86"/>
        <v/>
      </c>
      <c r="D922" s="324" t="str">
        <f t="shared" si="87"/>
        <v/>
      </c>
      <c r="E922" s="322" t="str">
        <f t="shared" si="88"/>
        <v/>
      </c>
      <c r="F922" s="322" t="str">
        <f t="shared" si="89"/>
        <v/>
      </c>
      <c r="G922" s="323"/>
      <c r="H922" s="322">
        <f t="shared" si="84"/>
        <v>0</v>
      </c>
    </row>
    <row r="923" spans="2:8">
      <c r="B923" s="326" t="str">
        <f t="shared" si="85"/>
        <v/>
      </c>
      <c r="C923" s="325" t="str">
        <f t="shared" si="86"/>
        <v/>
      </c>
      <c r="D923" s="324" t="str">
        <f t="shared" si="87"/>
        <v/>
      </c>
      <c r="E923" s="322" t="str">
        <f t="shared" si="88"/>
        <v/>
      </c>
      <c r="F923" s="322" t="str">
        <f t="shared" si="89"/>
        <v/>
      </c>
      <c r="G923" s="323"/>
      <c r="H923" s="322">
        <f t="shared" si="84"/>
        <v>0</v>
      </c>
    </row>
    <row r="924" spans="2:8">
      <c r="B924" s="326" t="str">
        <f t="shared" si="85"/>
        <v/>
      </c>
      <c r="C924" s="325" t="str">
        <f t="shared" si="86"/>
        <v/>
      </c>
      <c r="D924" s="324" t="str">
        <f t="shared" si="87"/>
        <v/>
      </c>
      <c r="E924" s="322" t="str">
        <f t="shared" si="88"/>
        <v/>
      </c>
      <c r="F924" s="322" t="str">
        <f t="shared" si="89"/>
        <v/>
      </c>
      <c r="G924" s="323"/>
      <c r="H924" s="322">
        <f t="shared" si="84"/>
        <v>0</v>
      </c>
    </row>
    <row r="925" spans="2:8">
      <c r="B925" s="326" t="str">
        <f t="shared" si="85"/>
        <v/>
      </c>
      <c r="C925" s="325" t="str">
        <f t="shared" si="86"/>
        <v/>
      </c>
      <c r="D925" s="324" t="str">
        <f t="shared" si="87"/>
        <v/>
      </c>
      <c r="E925" s="322" t="str">
        <f t="shared" si="88"/>
        <v/>
      </c>
      <c r="F925" s="322" t="str">
        <f t="shared" si="89"/>
        <v/>
      </c>
      <c r="G925" s="323"/>
      <c r="H925" s="322">
        <f t="shared" si="84"/>
        <v>0</v>
      </c>
    </row>
    <row r="926" spans="2:8">
      <c r="B926" s="326" t="str">
        <f t="shared" si="85"/>
        <v/>
      </c>
      <c r="C926" s="325" t="str">
        <f t="shared" si="86"/>
        <v/>
      </c>
      <c r="D926" s="324" t="str">
        <f t="shared" si="87"/>
        <v/>
      </c>
      <c r="E926" s="322" t="str">
        <f t="shared" si="88"/>
        <v/>
      </c>
      <c r="F926" s="322" t="str">
        <f t="shared" si="89"/>
        <v/>
      </c>
      <c r="G926" s="323"/>
      <c r="H926" s="322">
        <f t="shared" si="84"/>
        <v>0</v>
      </c>
    </row>
    <row r="927" spans="2:8">
      <c r="B927" s="326" t="str">
        <f t="shared" si="85"/>
        <v/>
      </c>
      <c r="C927" s="325" t="str">
        <f t="shared" si="86"/>
        <v/>
      </c>
      <c r="D927" s="324" t="str">
        <f t="shared" si="87"/>
        <v/>
      </c>
      <c r="E927" s="322" t="str">
        <f t="shared" si="88"/>
        <v/>
      </c>
      <c r="F927" s="322" t="str">
        <f t="shared" si="89"/>
        <v/>
      </c>
      <c r="G927" s="323"/>
      <c r="H927" s="322">
        <f t="shared" si="84"/>
        <v>0</v>
      </c>
    </row>
    <row r="928" spans="2:8">
      <c r="B928" s="326" t="str">
        <f t="shared" si="85"/>
        <v/>
      </c>
      <c r="C928" s="325" t="str">
        <f t="shared" si="86"/>
        <v/>
      </c>
      <c r="D928" s="324" t="str">
        <f t="shared" si="87"/>
        <v/>
      </c>
      <c r="E928" s="322" t="str">
        <f t="shared" si="88"/>
        <v/>
      </c>
      <c r="F928" s="322" t="str">
        <f t="shared" si="89"/>
        <v/>
      </c>
      <c r="G928" s="323"/>
      <c r="H928" s="322">
        <f t="shared" si="84"/>
        <v>0</v>
      </c>
    </row>
    <row r="929" spans="2:8">
      <c r="B929" s="326" t="str">
        <f t="shared" si="85"/>
        <v/>
      </c>
      <c r="C929" s="325" t="str">
        <f t="shared" si="86"/>
        <v/>
      </c>
      <c r="D929" s="324" t="str">
        <f t="shared" si="87"/>
        <v/>
      </c>
      <c r="E929" s="322" t="str">
        <f t="shared" si="88"/>
        <v/>
      </c>
      <c r="F929" s="322" t="str">
        <f t="shared" si="89"/>
        <v/>
      </c>
      <c r="G929" s="323"/>
      <c r="H929" s="322">
        <f t="shared" si="84"/>
        <v>0</v>
      </c>
    </row>
    <row r="930" spans="2:8">
      <c r="B930" s="326" t="str">
        <f t="shared" si="85"/>
        <v/>
      </c>
      <c r="C930" s="325" t="str">
        <f t="shared" si="86"/>
        <v/>
      </c>
      <c r="D930" s="324" t="str">
        <f t="shared" si="87"/>
        <v/>
      </c>
      <c r="E930" s="322" t="str">
        <f t="shared" si="88"/>
        <v/>
      </c>
      <c r="F930" s="322" t="str">
        <f t="shared" si="89"/>
        <v/>
      </c>
      <c r="G930" s="323"/>
      <c r="H930" s="322">
        <f t="shared" si="84"/>
        <v>0</v>
      </c>
    </row>
    <row r="931" spans="2:8">
      <c r="B931" s="326" t="str">
        <f t="shared" si="85"/>
        <v/>
      </c>
      <c r="C931" s="325" t="str">
        <f t="shared" si="86"/>
        <v/>
      </c>
      <c r="D931" s="324" t="str">
        <f t="shared" si="87"/>
        <v/>
      </c>
      <c r="E931" s="322" t="str">
        <f t="shared" si="88"/>
        <v/>
      </c>
      <c r="F931" s="322" t="str">
        <f t="shared" si="89"/>
        <v/>
      </c>
      <c r="G931" s="323"/>
      <c r="H931" s="322">
        <f t="shared" si="84"/>
        <v>0</v>
      </c>
    </row>
    <row r="932" spans="2:8">
      <c r="B932" s="326" t="str">
        <f t="shared" si="85"/>
        <v/>
      </c>
      <c r="C932" s="325" t="str">
        <f t="shared" si="86"/>
        <v/>
      </c>
      <c r="D932" s="324" t="str">
        <f t="shared" si="87"/>
        <v/>
      </c>
      <c r="E932" s="322" t="str">
        <f t="shared" si="88"/>
        <v/>
      </c>
      <c r="F932" s="322" t="str">
        <f t="shared" si="89"/>
        <v/>
      </c>
      <c r="G932" s="323"/>
      <c r="H932" s="322">
        <f t="shared" si="84"/>
        <v>0</v>
      </c>
    </row>
    <row r="933" spans="2:8">
      <c r="B933" s="326" t="str">
        <f t="shared" si="85"/>
        <v/>
      </c>
      <c r="C933" s="325" t="str">
        <f t="shared" si="86"/>
        <v/>
      </c>
      <c r="D933" s="324" t="str">
        <f t="shared" si="87"/>
        <v/>
      </c>
      <c r="E933" s="322" t="str">
        <f t="shared" si="88"/>
        <v/>
      </c>
      <c r="F933" s="322" t="str">
        <f t="shared" si="89"/>
        <v/>
      </c>
      <c r="G933" s="323"/>
      <c r="H933" s="322">
        <f t="shared" si="84"/>
        <v>0</v>
      </c>
    </row>
    <row r="934" spans="2:8">
      <c r="B934" s="326" t="str">
        <f t="shared" si="85"/>
        <v/>
      </c>
      <c r="C934" s="325" t="str">
        <f t="shared" si="86"/>
        <v/>
      </c>
      <c r="D934" s="324" t="str">
        <f t="shared" si="87"/>
        <v/>
      </c>
      <c r="E934" s="322" t="str">
        <f t="shared" si="88"/>
        <v/>
      </c>
      <c r="F934" s="322" t="str">
        <f t="shared" si="89"/>
        <v/>
      </c>
      <c r="G934" s="323"/>
      <c r="H934" s="322">
        <f t="shared" si="84"/>
        <v>0</v>
      </c>
    </row>
    <row r="935" spans="2:8">
      <c r="B935" s="326" t="str">
        <f t="shared" si="85"/>
        <v/>
      </c>
      <c r="C935" s="325" t="str">
        <f t="shared" si="86"/>
        <v/>
      </c>
      <c r="D935" s="324" t="str">
        <f t="shared" si="87"/>
        <v/>
      </c>
      <c r="E935" s="322" t="str">
        <f t="shared" si="88"/>
        <v/>
      </c>
      <c r="F935" s="322" t="str">
        <f t="shared" si="89"/>
        <v/>
      </c>
      <c r="G935" s="323"/>
      <c r="H935" s="322">
        <f t="shared" si="84"/>
        <v>0</v>
      </c>
    </row>
    <row r="936" spans="2:8">
      <c r="B936" s="326" t="str">
        <f t="shared" si="85"/>
        <v/>
      </c>
      <c r="C936" s="325" t="str">
        <f t="shared" si="86"/>
        <v/>
      </c>
      <c r="D936" s="324" t="str">
        <f t="shared" si="87"/>
        <v/>
      </c>
      <c r="E936" s="322" t="str">
        <f t="shared" si="88"/>
        <v/>
      </c>
      <c r="F936" s="322" t="str">
        <f t="shared" si="89"/>
        <v/>
      </c>
      <c r="G936" s="323"/>
      <c r="H936" s="322">
        <f t="shared" si="84"/>
        <v>0</v>
      </c>
    </row>
    <row r="937" spans="2:8">
      <c r="B937" s="326" t="str">
        <f t="shared" si="85"/>
        <v/>
      </c>
      <c r="C937" s="325" t="str">
        <f t="shared" si="86"/>
        <v/>
      </c>
      <c r="D937" s="324" t="str">
        <f t="shared" si="87"/>
        <v/>
      </c>
      <c r="E937" s="322" t="str">
        <f t="shared" si="88"/>
        <v/>
      </c>
      <c r="F937" s="322" t="str">
        <f t="shared" si="89"/>
        <v/>
      </c>
      <c r="G937" s="323"/>
      <c r="H937" s="322">
        <f t="shared" si="84"/>
        <v>0</v>
      </c>
    </row>
    <row r="938" spans="2:8">
      <c r="B938" s="326" t="str">
        <f t="shared" si="85"/>
        <v/>
      </c>
      <c r="C938" s="325" t="str">
        <f t="shared" si="86"/>
        <v/>
      </c>
      <c r="D938" s="324" t="str">
        <f t="shared" si="87"/>
        <v/>
      </c>
      <c r="E938" s="322" t="str">
        <f t="shared" si="88"/>
        <v/>
      </c>
      <c r="F938" s="322" t="str">
        <f t="shared" si="89"/>
        <v/>
      </c>
      <c r="G938" s="323"/>
      <c r="H938" s="322">
        <f t="shared" si="84"/>
        <v>0</v>
      </c>
    </row>
    <row r="939" spans="2:8">
      <c r="B939" s="326" t="str">
        <f t="shared" si="85"/>
        <v/>
      </c>
      <c r="C939" s="325" t="str">
        <f t="shared" si="86"/>
        <v/>
      </c>
      <c r="D939" s="324" t="str">
        <f t="shared" si="87"/>
        <v/>
      </c>
      <c r="E939" s="322" t="str">
        <f t="shared" si="88"/>
        <v/>
      </c>
      <c r="F939" s="322" t="str">
        <f t="shared" si="89"/>
        <v/>
      </c>
      <c r="G939" s="323"/>
      <c r="H939" s="322">
        <f t="shared" si="84"/>
        <v>0</v>
      </c>
    </row>
    <row r="940" spans="2:8">
      <c r="B940" s="326" t="str">
        <f t="shared" si="85"/>
        <v/>
      </c>
      <c r="C940" s="325" t="str">
        <f t="shared" si="86"/>
        <v/>
      </c>
      <c r="D940" s="324" t="str">
        <f t="shared" si="87"/>
        <v/>
      </c>
      <c r="E940" s="322" t="str">
        <f t="shared" si="88"/>
        <v/>
      </c>
      <c r="F940" s="322" t="str">
        <f t="shared" si="89"/>
        <v/>
      </c>
      <c r="G940" s="323"/>
      <c r="H940" s="322">
        <f t="shared" si="84"/>
        <v>0</v>
      </c>
    </row>
    <row r="941" spans="2:8">
      <c r="B941" s="326" t="str">
        <f t="shared" si="85"/>
        <v/>
      </c>
      <c r="C941" s="325" t="str">
        <f t="shared" si="86"/>
        <v/>
      </c>
      <c r="D941" s="324" t="str">
        <f t="shared" si="87"/>
        <v/>
      </c>
      <c r="E941" s="322" t="str">
        <f t="shared" si="88"/>
        <v/>
      </c>
      <c r="F941" s="322" t="str">
        <f t="shared" si="89"/>
        <v/>
      </c>
      <c r="G941" s="323"/>
      <c r="H941" s="322">
        <f t="shared" si="84"/>
        <v>0</v>
      </c>
    </row>
    <row r="942" spans="2:8">
      <c r="B942" s="326" t="str">
        <f t="shared" si="85"/>
        <v/>
      </c>
      <c r="C942" s="325" t="str">
        <f t="shared" si="86"/>
        <v/>
      </c>
      <c r="D942" s="324" t="str">
        <f t="shared" si="87"/>
        <v/>
      </c>
      <c r="E942" s="322" t="str">
        <f t="shared" si="88"/>
        <v/>
      </c>
      <c r="F942" s="322" t="str">
        <f t="shared" si="89"/>
        <v/>
      </c>
      <c r="G942" s="323"/>
      <c r="H942" s="322">
        <f t="shared" si="84"/>
        <v>0</v>
      </c>
    </row>
    <row r="943" spans="2:8">
      <c r="B943" s="326" t="str">
        <f t="shared" si="85"/>
        <v/>
      </c>
      <c r="C943" s="325" t="str">
        <f t="shared" si="86"/>
        <v/>
      </c>
      <c r="D943" s="324" t="str">
        <f t="shared" si="87"/>
        <v/>
      </c>
      <c r="E943" s="322" t="str">
        <f t="shared" si="88"/>
        <v/>
      </c>
      <c r="F943" s="322" t="str">
        <f t="shared" si="89"/>
        <v/>
      </c>
      <c r="G943" s="323"/>
      <c r="H943" s="322">
        <f t="shared" si="84"/>
        <v>0</v>
      </c>
    </row>
    <row r="944" spans="2:8">
      <c r="B944" s="326" t="str">
        <f t="shared" si="85"/>
        <v/>
      </c>
      <c r="C944" s="325" t="str">
        <f t="shared" si="86"/>
        <v/>
      </c>
      <c r="D944" s="324" t="str">
        <f t="shared" si="87"/>
        <v/>
      </c>
      <c r="E944" s="322" t="str">
        <f t="shared" si="88"/>
        <v/>
      </c>
      <c r="F944" s="322" t="str">
        <f t="shared" si="89"/>
        <v/>
      </c>
      <c r="G944" s="323"/>
      <c r="H944" s="322">
        <f t="shared" si="84"/>
        <v>0</v>
      </c>
    </row>
    <row r="945" spans="2:8">
      <c r="B945" s="326" t="str">
        <f t="shared" si="85"/>
        <v/>
      </c>
      <c r="C945" s="325" t="str">
        <f t="shared" si="86"/>
        <v/>
      </c>
      <c r="D945" s="324" t="str">
        <f t="shared" si="87"/>
        <v/>
      </c>
      <c r="E945" s="322" t="str">
        <f t="shared" si="88"/>
        <v/>
      </c>
      <c r="F945" s="322" t="str">
        <f t="shared" si="89"/>
        <v/>
      </c>
      <c r="G945" s="323"/>
      <c r="H945" s="322">
        <f t="shared" si="84"/>
        <v>0</v>
      </c>
    </row>
    <row r="946" spans="2:8">
      <c r="B946" s="326" t="str">
        <f t="shared" si="85"/>
        <v/>
      </c>
      <c r="C946" s="325" t="str">
        <f t="shared" si="86"/>
        <v/>
      </c>
      <c r="D946" s="324" t="str">
        <f t="shared" si="87"/>
        <v/>
      </c>
      <c r="E946" s="322" t="str">
        <f t="shared" si="88"/>
        <v/>
      </c>
      <c r="F946" s="322" t="str">
        <f t="shared" si="89"/>
        <v/>
      </c>
      <c r="G946" s="323"/>
      <c r="H946" s="322">
        <f t="shared" si="84"/>
        <v>0</v>
      </c>
    </row>
    <row r="947" spans="2:8">
      <c r="B947" s="326" t="str">
        <f t="shared" si="85"/>
        <v/>
      </c>
      <c r="C947" s="325" t="str">
        <f t="shared" si="86"/>
        <v/>
      </c>
      <c r="D947" s="324" t="str">
        <f t="shared" si="87"/>
        <v/>
      </c>
      <c r="E947" s="322" t="str">
        <f t="shared" si="88"/>
        <v/>
      </c>
      <c r="F947" s="322" t="str">
        <f t="shared" si="89"/>
        <v/>
      </c>
      <c r="G947" s="323"/>
      <c r="H947" s="322">
        <f t="shared" si="84"/>
        <v>0</v>
      </c>
    </row>
    <row r="948" spans="2:8">
      <c r="B948" s="326" t="str">
        <f t="shared" si="85"/>
        <v/>
      </c>
      <c r="C948" s="325" t="str">
        <f t="shared" si="86"/>
        <v/>
      </c>
      <c r="D948" s="324" t="str">
        <f t="shared" si="87"/>
        <v/>
      </c>
      <c r="E948" s="322" t="str">
        <f t="shared" si="88"/>
        <v/>
      </c>
      <c r="F948" s="322" t="str">
        <f t="shared" si="89"/>
        <v/>
      </c>
      <c r="G948" s="323"/>
      <c r="H948" s="322">
        <f t="shared" si="84"/>
        <v>0</v>
      </c>
    </row>
    <row r="949" spans="2:8">
      <c r="B949" s="326" t="str">
        <f t="shared" si="85"/>
        <v/>
      </c>
      <c r="C949" s="325" t="str">
        <f t="shared" si="86"/>
        <v/>
      </c>
      <c r="D949" s="324" t="str">
        <f t="shared" si="87"/>
        <v/>
      </c>
      <c r="E949" s="322" t="str">
        <f t="shared" si="88"/>
        <v/>
      </c>
      <c r="F949" s="322" t="str">
        <f t="shared" si="89"/>
        <v/>
      </c>
      <c r="G949" s="323"/>
      <c r="H949" s="322">
        <f t="shared" si="84"/>
        <v>0</v>
      </c>
    </row>
    <row r="950" spans="2:8">
      <c r="B950" s="326" t="str">
        <f t="shared" si="85"/>
        <v/>
      </c>
      <c r="C950" s="325" t="str">
        <f t="shared" si="86"/>
        <v/>
      </c>
      <c r="D950" s="324" t="str">
        <f t="shared" si="87"/>
        <v/>
      </c>
      <c r="E950" s="322" t="str">
        <f t="shared" si="88"/>
        <v/>
      </c>
      <c r="F950" s="322" t="str">
        <f t="shared" si="89"/>
        <v/>
      </c>
      <c r="G950" s="323"/>
      <c r="H950" s="322">
        <f t="shared" si="84"/>
        <v>0</v>
      </c>
    </row>
    <row r="951" spans="2:8">
      <c r="B951" s="326" t="str">
        <f t="shared" si="85"/>
        <v/>
      </c>
      <c r="C951" s="325" t="str">
        <f t="shared" si="86"/>
        <v/>
      </c>
      <c r="D951" s="324" t="str">
        <f t="shared" si="87"/>
        <v/>
      </c>
      <c r="E951" s="322" t="str">
        <f t="shared" si="88"/>
        <v/>
      </c>
      <c r="F951" s="322" t="str">
        <f t="shared" si="89"/>
        <v/>
      </c>
      <c r="G951" s="323"/>
      <c r="H951" s="322">
        <f t="shared" si="84"/>
        <v>0</v>
      </c>
    </row>
    <row r="952" spans="2:8">
      <c r="B952" s="326" t="str">
        <f t="shared" si="85"/>
        <v/>
      </c>
      <c r="C952" s="325" t="str">
        <f t="shared" si="86"/>
        <v/>
      </c>
      <c r="D952" s="324" t="str">
        <f t="shared" si="87"/>
        <v/>
      </c>
      <c r="E952" s="322" t="str">
        <f t="shared" si="88"/>
        <v/>
      </c>
      <c r="F952" s="322" t="str">
        <f t="shared" si="89"/>
        <v/>
      </c>
      <c r="G952" s="323"/>
      <c r="H952" s="322">
        <f t="shared" si="84"/>
        <v>0</v>
      </c>
    </row>
    <row r="953" spans="2:8">
      <c r="B953" s="326" t="str">
        <f t="shared" si="85"/>
        <v/>
      </c>
      <c r="C953" s="325" t="str">
        <f t="shared" si="86"/>
        <v/>
      </c>
      <c r="D953" s="324" t="str">
        <f t="shared" si="87"/>
        <v/>
      </c>
      <c r="E953" s="322" t="str">
        <f t="shared" si="88"/>
        <v/>
      </c>
      <c r="F953" s="322" t="str">
        <f t="shared" si="89"/>
        <v/>
      </c>
      <c r="G953" s="323"/>
      <c r="H953" s="322">
        <f t="shared" si="84"/>
        <v>0</v>
      </c>
    </row>
    <row r="954" spans="2:8">
      <c r="B954" s="326" t="str">
        <f t="shared" si="85"/>
        <v/>
      </c>
      <c r="C954" s="325" t="str">
        <f t="shared" si="86"/>
        <v/>
      </c>
      <c r="D954" s="324" t="str">
        <f t="shared" si="87"/>
        <v/>
      </c>
      <c r="E954" s="322" t="str">
        <f t="shared" si="88"/>
        <v/>
      </c>
      <c r="F954" s="322" t="str">
        <f t="shared" si="89"/>
        <v/>
      </c>
      <c r="G954" s="323"/>
      <c r="H954" s="322">
        <f t="shared" si="84"/>
        <v>0</v>
      </c>
    </row>
    <row r="955" spans="2:8">
      <c r="B955" s="326" t="str">
        <f t="shared" si="85"/>
        <v/>
      </c>
      <c r="C955" s="325" t="str">
        <f t="shared" si="86"/>
        <v/>
      </c>
      <c r="D955" s="324" t="str">
        <f t="shared" si="87"/>
        <v/>
      </c>
      <c r="E955" s="322" t="str">
        <f t="shared" si="88"/>
        <v/>
      </c>
      <c r="F955" s="322" t="str">
        <f t="shared" si="89"/>
        <v/>
      </c>
      <c r="G955" s="323"/>
      <c r="H955" s="322">
        <f t="shared" si="84"/>
        <v>0</v>
      </c>
    </row>
    <row r="956" spans="2:8">
      <c r="B956" s="326" t="str">
        <f t="shared" si="85"/>
        <v/>
      </c>
      <c r="C956" s="325" t="str">
        <f t="shared" si="86"/>
        <v/>
      </c>
      <c r="D956" s="324" t="str">
        <f t="shared" si="87"/>
        <v/>
      </c>
      <c r="E956" s="322" t="str">
        <f t="shared" si="88"/>
        <v/>
      </c>
      <c r="F956" s="322" t="str">
        <f t="shared" si="89"/>
        <v/>
      </c>
      <c r="G956" s="323"/>
      <c r="H956" s="322">
        <f t="shared" si="84"/>
        <v>0</v>
      </c>
    </row>
    <row r="957" spans="2:8">
      <c r="B957" s="326" t="str">
        <f t="shared" si="85"/>
        <v/>
      </c>
      <c r="C957" s="325" t="str">
        <f t="shared" si="86"/>
        <v/>
      </c>
      <c r="D957" s="324" t="str">
        <f t="shared" si="87"/>
        <v/>
      </c>
      <c r="E957" s="322" t="str">
        <f t="shared" si="88"/>
        <v/>
      </c>
      <c r="F957" s="322" t="str">
        <f t="shared" si="89"/>
        <v/>
      </c>
      <c r="G957" s="323"/>
      <c r="H957" s="322">
        <f t="shared" si="84"/>
        <v>0</v>
      </c>
    </row>
    <row r="958" spans="2:8">
      <c r="B958" s="326" t="str">
        <f t="shared" si="85"/>
        <v/>
      </c>
      <c r="C958" s="325" t="str">
        <f t="shared" si="86"/>
        <v/>
      </c>
      <c r="D958" s="324" t="str">
        <f t="shared" si="87"/>
        <v/>
      </c>
      <c r="E958" s="322" t="str">
        <f t="shared" si="88"/>
        <v/>
      </c>
      <c r="F958" s="322" t="str">
        <f t="shared" si="89"/>
        <v/>
      </c>
      <c r="G958" s="323"/>
      <c r="H958" s="322">
        <f t="shared" si="84"/>
        <v>0</v>
      </c>
    </row>
    <row r="959" spans="2:8">
      <c r="B959" s="326" t="str">
        <f t="shared" si="85"/>
        <v/>
      </c>
      <c r="C959" s="325" t="str">
        <f t="shared" si="86"/>
        <v/>
      </c>
      <c r="D959" s="324" t="str">
        <f t="shared" si="87"/>
        <v/>
      </c>
      <c r="E959" s="322" t="str">
        <f t="shared" si="88"/>
        <v/>
      </c>
      <c r="F959" s="322" t="str">
        <f t="shared" si="89"/>
        <v/>
      </c>
      <c r="G959" s="323"/>
      <c r="H959" s="322">
        <f t="shared" si="84"/>
        <v>0</v>
      </c>
    </row>
    <row r="960" spans="2:8">
      <c r="B960" s="326" t="str">
        <f t="shared" si="85"/>
        <v/>
      </c>
      <c r="C960" s="325" t="str">
        <f t="shared" si="86"/>
        <v/>
      </c>
      <c r="D960" s="324" t="str">
        <f t="shared" si="87"/>
        <v/>
      </c>
      <c r="E960" s="322" t="str">
        <f t="shared" si="88"/>
        <v/>
      </c>
      <c r="F960" s="322" t="str">
        <f t="shared" si="89"/>
        <v/>
      </c>
      <c r="G960" s="323"/>
      <c r="H960" s="322">
        <f t="shared" si="84"/>
        <v>0</v>
      </c>
    </row>
    <row r="961" spans="2:8">
      <c r="B961" s="326" t="str">
        <f t="shared" si="85"/>
        <v/>
      </c>
      <c r="C961" s="325" t="str">
        <f t="shared" si="86"/>
        <v/>
      </c>
      <c r="D961" s="324" t="str">
        <f t="shared" si="87"/>
        <v/>
      </c>
      <c r="E961" s="322" t="str">
        <f t="shared" si="88"/>
        <v/>
      </c>
      <c r="F961" s="322" t="str">
        <f t="shared" si="89"/>
        <v/>
      </c>
      <c r="G961" s="323"/>
      <c r="H961" s="322">
        <f t="shared" si="84"/>
        <v>0</v>
      </c>
    </row>
    <row r="962" spans="2:8">
      <c r="B962" s="326" t="str">
        <f t="shared" si="85"/>
        <v/>
      </c>
      <c r="C962" s="325" t="str">
        <f t="shared" si="86"/>
        <v/>
      </c>
      <c r="D962" s="324" t="str">
        <f t="shared" si="87"/>
        <v/>
      </c>
      <c r="E962" s="322" t="str">
        <f t="shared" si="88"/>
        <v/>
      </c>
      <c r="F962" s="322" t="str">
        <f t="shared" si="89"/>
        <v/>
      </c>
      <c r="G962" s="323"/>
      <c r="H962" s="322">
        <f t="shared" si="84"/>
        <v>0</v>
      </c>
    </row>
    <row r="963" spans="2:8">
      <c r="B963" s="326" t="str">
        <f t="shared" si="85"/>
        <v/>
      </c>
      <c r="C963" s="325" t="str">
        <f t="shared" si="86"/>
        <v/>
      </c>
      <c r="D963" s="324" t="str">
        <f t="shared" si="87"/>
        <v/>
      </c>
      <c r="E963" s="322" t="str">
        <f t="shared" si="88"/>
        <v/>
      </c>
      <c r="F963" s="322" t="str">
        <f t="shared" si="89"/>
        <v/>
      </c>
      <c r="G963" s="323"/>
      <c r="H963" s="322">
        <f t="shared" si="84"/>
        <v>0</v>
      </c>
    </row>
    <row r="964" spans="2:8">
      <c r="B964" s="326" t="str">
        <f t="shared" si="85"/>
        <v/>
      </c>
      <c r="C964" s="325" t="str">
        <f t="shared" si="86"/>
        <v/>
      </c>
      <c r="D964" s="324" t="str">
        <f t="shared" si="87"/>
        <v/>
      </c>
      <c r="E964" s="322" t="str">
        <f t="shared" si="88"/>
        <v/>
      </c>
      <c r="F964" s="322" t="str">
        <f t="shared" si="89"/>
        <v/>
      </c>
      <c r="G964" s="323"/>
      <c r="H964" s="322">
        <f t="shared" si="84"/>
        <v>0</v>
      </c>
    </row>
    <row r="965" spans="2:8">
      <c r="B965" s="326" t="str">
        <f t="shared" si="85"/>
        <v/>
      </c>
      <c r="C965" s="325" t="str">
        <f t="shared" si="86"/>
        <v/>
      </c>
      <c r="D965" s="324" t="str">
        <f t="shared" si="87"/>
        <v/>
      </c>
      <c r="E965" s="322" t="str">
        <f t="shared" si="88"/>
        <v/>
      </c>
      <c r="F965" s="322" t="str">
        <f t="shared" si="89"/>
        <v/>
      </c>
      <c r="G965" s="323"/>
      <c r="H965" s="322">
        <f t="shared" si="84"/>
        <v>0</v>
      </c>
    </row>
    <row r="966" spans="2:8">
      <c r="B966" s="326" t="str">
        <f t="shared" si="85"/>
        <v/>
      </c>
      <c r="C966" s="325" t="str">
        <f t="shared" si="86"/>
        <v/>
      </c>
      <c r="D966" s="324" t="str">
        <f t="shared" si="87"/>
        <v/>
      </c>
      <c r="E966" s="322" t="str">
        <f t="shared" si="88"/>
        <v/>
      </c>
      <c r="F966" s="322" t="str">
        <f t="shared" si="89"/>
        <v/>
      </c>
      <c r="G966" s="323"/>
      <c r="H966" s="322">
        <f t="shared" si="84"/>
        <v>0</v>
      </c>
    </row>
    <row r="967" spans="2:8">
      <c r="B967" s="326" t="str">
        <f t="shared" si="85"/>
        <v/>
      </c>
      <c r="C967" s="325" t="str">
        <f t="shared" si="86"/>
        <v/>
      </c>
      <c r="D967" s="324" t="str">
        <f t="shared" si="87"/>
        <v/>
      </c>
      <c r="E967" s="322" t="str">
        <f t="shared" si="88"/>
        <v/>
      </c>
      <c r="F967" s="322" t="str">
        <f t="shared" si="89"/>
        <v/>
      </c>
      <c r="G967" s="323"/>
      <c r="H967" s="322">
        <f t="shared" si="84"/>
        <v>0</v>
      </c>
    </row>
    <row r="968" spans="2:8">
      <c r="B968" s="326" t="str">
        <f t="shared" si="85"/>
        <v/>
      </c>
      <c r="C968" s="325" t="str">
        <f t="shared" si="86"/>
        <v/>
      </c>
      <c r="D968" s="324" t="str">
        <f t="shared" si="87"/>
        <v/>
      </c>
      <c r="E968" s="322" t="str">
        <f t="shared" si="88"/>
        <v/>
      </c>
      <c r="F968" s="322" t="str">
        <f t="shared" si="89"/>
        <v/>
      </c>
      <c r="G968" s="323"/>
      <c r="H968" s="322">
        <f t="shared" si="84"/>
        <v>0</v>
      </c>
    </row>
    <row r="969" spans="2:8">
      <c r="B969" s="326" t="str">
        <f t="shared" si="85"/>
        <v/>
      </c>
      <c r="C969" s="325" t="str">
        <f t="shared" si="86"/>
        <v/>
      </c>
      <c r="D969" s="324" t="str">
        <f t="shared" si="87"/>
        <v/>
      </c>
      <c r="E969" s="322" t="str">
        <f t="shared" si="88"/>
        <v/>
      </c>
      <c r="F969" s="322" t="str">
        <f t="shared" si="89"/>
        <v/>
      </c>
      <c r="G969" s="323"/>
      <c r="H969" s="322">
        <f t="shared" si="84"/>
        <v>0</v>
      </c>
    </row>
    <row r="970" spans="2:8">
      <c r="B970" s="326" t="str">
        <f t="shared" si="85"/>
        <v/>
      </c>
      <c r="C970" s="325" t="str">
        <f t="shared" si="86"/>
        <v/>
      </c>
      <c r="D970" s="324" t="str">
        <f t="shared" si="87"/>
        <v/>
      </c>
      <c r="E970" s="322" t="str">
        <f t="shared" si="88"/>
        <v/>
      </c>
      <c r="F970" s="322" t="str">
        <f t="shared" si="89"/>
        <v/>
      </c>
      <c r="G970" s="323"/>
      <c r="H970" s="322">
        <f t="shared" si="84"/>
        <v>0</v>
      </c>
    </row>
    <row r="971" spans="2:8">
      <c r="B971" s="326" t="str">
        <f t="shared" si="85"/>
        <v/>
      </c>
      <c r="C971" s="325" t="str">
        <f t="shared" si="86"/>
        <v/>
      </c>
      <c r="D971" s="324" t="str">
        <f t="shared" si="87"/>
        <v/>
      </c>
      <c r="E971" s="322" t="str">
        <f t="shared" si="88"/>
        <v/>
      </c>
      <c r="F971" s="322" t="str">
        <f t="shared" si="89"/>
        <v/>
      </c>
      <c r="G971" s="323"/>
      <c r="H971" s="322">
        <f t="shared" si="84"/>
        <v>0</v>
      </c>
    </row>
    <row r="972" spans="2:8">
      <c r="B972" s="326" t="str">
        <f t="shared" si="85"/>
        <v/>
      </c>
      <c r="C972" s="325" t="str">
        <f t="shared" si="86"/>
        <v/>
      </c>
      <c r="D972" s="324" t="str">
        <f t="shared" si="87"/>
        <v/>
      </c>
      <c r="E972" s="322" t="str">
        <f t="shared" si="88"/>
        <v/>
      </c>
      <c r="F972" s="322" t="str">
        <f t="shared" si="89"/>
        <v/>
      </c>
      <c r="G972" s="323"/>
      <c r="H972" s="322">
        <f t="shared" si="84"/>
        <v>0</v>
      </c>
    </row>
    <row r="973" spans="2:8">
      <c r="B973" s="326" t="str">
        <f t="shared" si="85"/>
        <v/>
      </c>
      <c r="C973" s="325" t="str">
        <f t="shared" si="86"/>
        <v/>
      </c>
      <c r="D973" s="324" t="str">
        <f t="shared" si="87"/>
        <v/>
      </c>
      <c r="E973" s="322" t="str">
        <f t="shared" si="88"/>
        <v/>
      </c>
      <c r="F973" s="322" t="str">
        <f t="shared" si="89"/>
        <v/>
      </c>
      <c r="G973" s="323"/>
      <c r="H973" s="322">
        <f t="shared" si="84"/>
        <v>0</v>
      </c>
    </row>
    <row r="974" spans="2:8">
      <c r="B974" s="326" t="str">
        <f t="shared" si="85"/>
        <v/>
      </c>
      <c r="C974" s="325" t="str">
        <f t="shared" si="86"/>
        <v/>
      </c>
      <c r="D974" s="324" t="str">
        <f t="shared" si="87"/>
        <v/>
      </c>
      <c r="E974" s="322" t="str">
        <f t="shared" si="88"/>
        <v/>
      </c>
      <c r="F974" s="322" t="str">
        <f t="shared" si="89"/>
        <v/>
      </c>
      <c r="G974" s="323"/>
      <c r="H974" s="322">
        <f t="shared" si="84"/>
        <v>0</v>
      </c>
    </row>
    <row r="975" spans="2:8">
      <c r="B975" s="326" t="str">
        <f t="shared" si="85"/>
        <v/>
      </c>
      <c r="C975" s="325" t="str">
        <f t="shared" si="86"/>
        <v/>
      </c>
      <c r="D975" s="324" t="str">
        <f t="shared" si="87"/>
        <v/>
      </c>
      <c r="E975" s="322" t="str">
        <f t="shared" si="88"/>
        <v/>
      </c>
      <c r="F975" s="322" t="str">
        <f t="shared" si="89"/>
        <v/>
      </c>
      <c r="G975" s="323"/>
      <c r="H975" s="322">
        <f t="shared" si="84"/>
        <v>0</v>
      </c>
    </row>
    <row r="976" spans="2:8">
      <c r="B976" s="326" t="str">
        <f t="shared" si="85"/>
        <v/>
      </c>
      <c r="C976" s="325" t="str">
        <f t="shared" si="86"/>
        <v/>
      </c>
      <c r="D976" s="324" t="str">
        <f t="shared" si="87"/>
        <v/>
      </c>
      <c r="E976" s="322" t="str">
        <f t="shared" si="88"/>
        <v/>
      </c>
      <c r="F976" s="322" t="str">
        <f t="shared" si="89"/>
        <v/>
      </c>
      <c r="G976" s="323"/>
      <c r="H976" s="322">
        <f t="shared" si="84"/>
        <v>0</v>
      </c>
    </row>
    <row r="977" spans="2:8">
      <c r="B977" s="326" t="str">
        <f t="shared" si="85"/>
        <v/>
      </c>
      <c r="C977" s="325" t="str">
        <f t="shared" si="86"/>
        <v/>
      </c>
      <c r="D977" s="324" t="str">
        <f t="shared" si="87"/>
        <v/>
      </c>
      <c r="E977" s="322" t="str">
        <f t="shared" si="88"/>
        <v/>
      </c>
      <c r="F977" s="322" t="str">
        <f t="shared" si="89"/>
        <v/>
      </c>
      <c r="G977" s="323"/>
      <c r="H977" s="322">
        <f t="shared" ref="H977:H1040" si="90">IF(B977="",0,ROUND(H976-E977-G977,2))</f>
        <v>0</v>
      </c>
    </row>
    <row r="978" spans="2:8">
      <c r="B978" s="326" t="str">
        <f t="shared" ref="B978:B1041" si="91">IF(B977&lt;$H$7,IF(H977&gt;0,B977+1,""),"")</f>
        <v/>
      </c>
      <c r="C978" s="325" t="str">
        <f t="shared" ref="C978:C1041" si="92">IF(B978="","",IF(B978&lt;=$H$7,IF(payments_per_year=26,DATE(YEAR(start_date),MONTH(start_date),DAY(start_date)+14*B978),IF(payments_per_year=52,DATE(YEAR(start_date),MONTH(start_date),DAY(start_date)+7*B978),DATE(YEAR(start_date),MONTH(start_date)+B978*12/$D$9,DAY(start_date)))),""))</f>
        <v/>
      </c>
      <c r="D978" s="324" t="str">
        <f t="shared" ref="D978:D1041" si="93">IF(C978="","",IF($H$6+F978&gt;H977,ROUND(H977+F978,2),$H$6))</f>
        <v/>
      </c>
      <c r="E978" s="322" t="str">
        <f t="shared" ref="E978:E1041" si="94">IF(C978="","",D978-F978)</f>
        <v/>
      </c>
      <c r="F978" s="322" t="str">
        <f t="shared" ref="F978:F1041" si="95">IF(C978="","",ROUND(H977*$D$7/payments_per_year,2))</f>
        <v/>
      </c>
      <c r="G978" s="323"/>
      <c r="H978" s="322">
        <f t="shared" si="90"/>
        <v>0</v>
      </c>
    </row>
    <row r="979" spans="2:8">
      <c r="B979" s="326" t="str">
        <f t="shared" si="91"/>
        <v/>
      </c>
      <c r="C979" s="325" t="str">
        <f t="shared" si="92"/>
        <v/>
      </c>
      <c r="D979" s="324" t="str">
        <f t="shared" si="93"/>
        <v/>
      </c>
      <c r="E979" s="322" t="str">
        <f t="shared" si="94"/>
        <v/>
      </c>
      <c r="F979" s="322" t="str">
        <f t="shared" si="95"/>
        <v/>
      </c>
      <c r="G979" s="323"/>
      <c r="H979" s="322">
        <f t="shared" si="90"/>
        <v>0</v>
      </c>
    </row>
    <row r="980" spans="2:8">
      <c r="B980" s="326" t="str">
        <f t="shared" si="91"/>
        <v/>
      </c>
      <c r="C980" s="325" t="str">
        <f t="shared" si="92"/>
        <v/>
      </c>
      <c r="D980" s="324" t="str">
        <f t="shared" si="93"/>
        <v/>
      </c>
      <c r="E980" s="322" t="str">
        <f t="shared" si="94"/>
        <v/>
      </c>
      <c r="F980" s="322" t="str">
        <f t="shared" si="95"/>
        <v/>
      </c>
      <c r="G980" s="323"/>
      <c r="H980" s="322">
        <f t="shared" si="90"/>
        <v>0</v>
      </c>
    </row>
    <row r="981" spans="2:8">
      <c r="B981" s="326" t="str">
        <f t="shared" si="91"/>
        <v/>
      </c>
      <c r="C981" s="325" t="str">
        <f t="shared" si="92"/>
        <v/>
      </c>
      <c r="D981" s="324" t="str">
        <f t="shared" si="93"/>
        <v/>
      </c>
      <c r="E981" s="322" t="str">
        <f t="shared" si="94"/>
        <v/>
      </c>
      <c r="F981" s="322" t="str">
        <f t="shared" si="95"/>
        <v/>
      </c>
      <c r="G981" s="323"/>
      <c r="H981" s="322">
        <f t="shared" si="90"/>
        <v>0</v>
      </c>
    </row>
    <row r="982" spans="2:8">
      <c r="B982" s="326" t="str">
        <f t="shared" si="91"/>
        <v/>
      </c>
      <c r="C982" s="325" t="str">
        <f t="shared" si="92"/>
        <v/>
      </c>
      <c r="D982" s="324" t="str">
        <f t="shared" si="93"/>
        <v/>
      </c>
      <c r="E982" s="322" t="str">
        <f t="shared" si="94"/>
        <v/>
      </c>
      <c r="F982" s="322" t="str">
        <f t="shared" si="95"/>
        <v/>
      </c>
      <c r="G982" s="323"/>
      <c r="H982" s="322">
        <f t="shared" si="90"/>
        <v>0</v>
      </c>
    </row>
    <row r="983" spans="2:8">
      <c r="B983" s="326" t="str">
        <f t="shared" si="91"/>
        <v/>
      </c>
      <c r="C983" s="325" t="str">
        <f t="shared" si="92"/>
        <v/>
      </c>
      <c r="D983" s="324" t="str">
        <f t="shared" si="93"/>
        <v/>
      </c>
      <c r="E983" s="322" t="str">
        <f t="shared" si="94"/>
        <v/>
      </c>
      <c r="F983" s="322" t="str">
        <f t="shared" si="95"/>
        <v/>
      </c>
      <c r="G983" s="323"/>
      <c r="H983" s="322">
        <f t="shared" si="90"/>
        <v>0</v>
      </c>
    </row>
    <row r="984" spans="2:8">
      <c r="B984" s="326" t="str">
        <f t="shared" si="91"/>
        <v/>
      </c>
      <c r="C984" s="325" t="str">
        <f t="shared" si="92"/>
        <v/>
      </c>
      <c r="D984" s="324" t="str">
        <f t="shared" si="93"/>
        <v/>
      </c>
      <c r="E984" s="322" t="str">
        <f t="shared" si="94"/>
        <v/>
      </c>
      <c r="F984" s="322" t="str">
        <f t="shared" si="95"/>
        <v/>
      </c>
      <c r="G984" s="323"/>
      <c r="H984" s="322">
        <f t="shared" si="90"/>
        <v>0</v>
      </c>
    </row>
    <row r="985" spans="2:8">
      <c r="B985" s="326" t="str">
        <f t="shared" si="91"/>
        <v/>
      </c>
      <c r="C985" s="325" t="str">
        <f t="shared" si="92"/>
        <v/>
      </c>
      <c r="D985" s="324" t="str">
        <f t="shared" si="93"/>
        <v/>
      </c>
      <c r="E985" s="322" t="str">
        <f t="shared" si="94"/>
        <v/>
      </c>
      <c r="F985" s="322" t="str">
        <f t="shared" si="95"/>
        <v/>
      </c>
      <c r="G985" s="323"/>
      <c r="H985" s="322">
        <f t="shared" si="90"/>
        <v>0</v>
      </c>
    </row>
    <row r="986" spans="2:8">
      <c r="B986" s="326" t="str">
        <f t="shared" si="91"/>
        <v/>
      </c>
      <c r="C986" s="325" t="str">
        <f t="shared" si="92"/>
        <v/>
      </c>
      <c r="D986" s="324" t="str">
        <f t="shared" si="93"/>
        <v/>
      </c>
      <c r="E986" s="322" t="str">
        <f t="shared" si="94"/>
        <v/>
      </c>
      <c r="F986" s="322" t="str">
        <f t="shared" si="95"/>
        <v/>
      </c>
      <c r="G986" s="323"/>
      <c r="H986" s="322">
        <f t="shared" si="90"/>
        <v>0</v>
      </c>
    </row>
    <row r="987" spans="2:8">
      <c r="B987" s="326" t="str">
        <f t="shared" si="91"/>
        <v/>
      </c>
      <c r="C987" s="325" t="str">
        <f t="shared" si="92"/>
        <v/>
      </c>
      <c r="D987" s="324" t="str">
        <f t="shared" si="93"/>
        <v/>
      </c>
      <c r="E987" s="322" t="str">
        <f t="shared" si="94"/>
        <v/>
      </c>
      <c r="F987" s="322" t="str">
        <f t="shared" si="95"/>
        <v/>
      </c>
      <c r="G987" s="323"/>
      <c r="H987" s="322">
        <f t="shared" si="90"/>
        <v>0</v>
      </c>
    </row>
    <row r="988" spans="2:8">
      <c r="B988" s="326" t="str">
        <f t="shared" si="91"/>
        <v/>
      </c>
      <c r="C988" s="325" t="str">
        <f t="shared" si="92"/>
        <v/>
      </c>
      <c r="D988" s="324" t="str">
        <f t="shared" si="93"/>
        <v/>
      </c>
      <c r="E988" s="322" t="str">
        <f t="shared" si="94"/>
        <v/>
      </c>
      <c r="F988" s="322" t="str">
        <f t="shared" si="95"/>
        <v/>
      </c>
      <c r="G988" s="323"/>
      <c r="H988" s="322">
        <f t="shared" si="90"/>
        <v>0</v>
      </c>
    </row>
    <row r="989" spans="2:8">
      <c r="B989" s="326" t="str">
        <f t="shared" si="91"/>
        <v/>
      </c>
      <c r="C989" s="325" t="str">
        <f t="shared" si="92"/>
        <v/>
      </c>
      <c r="D989" s="324" t="str">
        <f t="shared" si="93"/>
        <v/>
      </c>
      <c r="E989" s="322" t="str">
        <f t="shared" si="94"/>
        <v/>
      </c>
      <c r="F989" s="322" t="str">
        <f t="shared" si="95"/>
        <v/>
      </c>
      <c r="G989" s="323"/>
      <c r="H989" s="322">
        <f t="shared" si="90"/>
        <v>0</v>
      </c>
    </row>
    <row r="990" spans="2:8">
      <c r="B990" s="326" t="str">
        <f t="shared" si="91"/>
        <v/>
      </c>
      <c r="C990" s="325" t="str">
        <f t="shared" si="92"/>
        <v/>
      </c>
      <c r="D990" s="324" t="str">
        <f t="shared" si="93"/>
        <v/>
      </c>
      <c r="E990" s="322" t="str">
        <f t="shared" si="94"/>
        <v/>
      </c>
      <c r="F990" s="322" t="str">
        <f t="shared" si="95"/>
        <v/>
      </c>
      <c r="G990" s="323"/>
      <c r="H990" s="322">
        <f t="shared" si="90"/>
        <v>0</v>
      </c>
    </row>
    <row r="991" spans="2:8">
      <c r="B991" s="326" t="str">
        <f t="shared" si="91"/>
        <v/>
      </c>
      <c r="C991" s="325" t="str">
        <f t="shared" si="92"/>
        <v/>
      </c>
      <c r="D991" s="324" t="str">
        <f t="shared" si="93"/>
        <v/>
      </c>
      <c r="E991" s="322" t="str">
        <f t="shared" si="94"/>
        <v/>
      </c>
      <c r="F991" s="322" t="str">
        <f t="shared" si="95"/>
        <v/>
      </c>
      <c r="G991" s="323"/>
      <c r="H991" s="322">
        <f t="shared" si="90"/>
        <v>0</v>
      </c>
    </row>
    <row r="992" spans="2:8">
      <c r="B992" s="326" t="str">
        <f t="shared" si="91"/>
        <v/>
      </c>
      <c r="C992" s="325" t="str">
        <f t="shared" si="92"/>
        <v/>
      </c>
      <c r="D992" s="324" t="str">
        <f t="shared" si="93"/>
        <v/>
      </c>
      <c r="E992" s="322" t="str">
        <f t="shared" si="94"/>
        <v/>
      </c>
      <c r="F992" s="322" t="str">
        <f t="shared" si="95"/>
        <v/>
      </c>
      <c r="G992" s="323"/>
      <c r="H992" s="322">
        <f t="shared" si="90"/>
        <v>0</v>
      </c>
    </row>
    <row r="993" spans="2:8">
      <c r="B993" s="326" t="str">
        <f t="shared" si="91"/>
        <v/>
      </c>
      <c r="C993" s="325" t="str">
        <f t="shared" si="92"/>
        <v/>
      </c>
      <c r="D993" s="324" t="str">
        <f t="shared" si="93"/>
        <v/>
      </c>
      <c r="E993" s="322" t="str">
        <f t="shared" si="94"/>
        <v/>
      </c>
      <c r="F993" s="322" t="str">
        <f t="shared" si="95"/>
        <v/>
      </c>
      <c r="G993" s="323"/>
      <c r="H993" s="322">
        <f t="shared" si="90"/>
        <v>0</v>
      </c>
    </row>
    <row r="994" spans="2:8">
      <c r="B994" s="326" t="str">
        <f t="shared" si="91"/>
        <v/>
      </c>
      <c r="C994" s="325" t="str">
        <f t="shared" si="92"/>
        <v/>
      </c>
      <c r="D994" s="324" t="str">
        <f t="shared" si="93"/>
        <v/>
      </c>
      <c r="E994" s="322" t="str">
        <f t="shared" si="94"/>
        <v/>
      </c>
      <c r="F994" s="322" t="str">
        <f t="shared" si="95"/>
        <v/>
      </c>
      <c r="G994" s="323"/>
      <c r="H994" s="322">
        <f t="shared" si="90"/>
        <v>0</v>
      </c>
    </row>
    <row r="995" spans="2:8">
      <c r="B995" s="326" t="str">
        <f t="shared" si="91"/>
        <v/>
      </c>
      <c r="C995" s="325" t="str">
        <f t="shared" si="92"/>
        <v/>
      </c>
      <c r="D995" s="324" t="str">
        <f t="shared" si="93"/>
        <v/>
      </c>
      <c r="E995" s="322" t="str">
        <f t="shared" si="94"/>
        <v/>
      </c>
      <c r="F995" s="322" t="str">
        <f t="shared" si="95"/>
        <v/>
      </c>
      <c r="G995" s="323"/>
      <c r="H995" s="322">
        <f t="shared" si="90"/>
        <v>0</v>
      </c>
    </row>
    <row r="996" spans="2:8">
      <c r="B996" s="326" t="str">
        <f t="shared" si="91"/>
        <v/>
      </c>
      <c r="C996" s="325" t="str">
        <f t="shared" si="92"/>
        <v/>
      </c>
      <c r="D996" s="324" t="str">
        <f t="shared" si="93"/>
        <v/>
      </c>
      <c r="E996" s="322" t="str">
        <f t="shared" si="94"/>
        <v/>
      </c>
      <c r="F996" s="322" t="str">
        <f t="shared" si="95"/>
        <v/>
      </c>
      <c r="G996" s="323"/>
      <c r="H996" s="322">
        <f t="shared" si="90"/>
        <v>0</v>
      </c>
    </row>
    <row r="997" spans="2:8">
      <c r="B997" s="326" t="str">
        <f t="shared" si="91"/>
        <v/>
      </c>
      <c r="C997" s="325" t="str">
        <f t="shared" si="92"/>
        <v/>
      </c>
      <c r="D997" s="324" t="str">
        <f t="shared" si="93"/>
        <v/>
      </c>
      <c r="E997" s="322" t="str">
        <f t="shared" si="94"/>
        <v/>
      </c>
      <c r="F997" s="322" t="str">
        <f t="shared" si="95"/>
        <v/>
      </c>
      <c r="G997" s="323"/>
      <c r="H997" s="322">
        <f t="shared" si="90"/>
        <v>0</v>
      </c>
    </row>
    <row r="998" spans="2:8">
      <c r="B998" s="326" t="str">
        <f t="shared" si="91"/>
        <v/>
      </c>
      <c r="C998" s="325" t="str">
        <f t="shared" si="92"/>
        <v/>
      </c>
      <c r="D998" s="324" t="str">
        <f t="shared" si="93"/>
        <v/>
      </c>
      <c r="E998" s="322" t="str">
        <f t="shared" si="94"/>
        <v/>
      </c>
      <c r="F998" s="322" t="str">
        <f t="shared" si="95"/>
        <v/>
      </c>
      <c r="G998" s="323"/>
      <c r="H998" s="322">
        <f t="shared" si="90"/>
        <v>0</v>
      </c>
    </row>
    <row r="999" spans="2:8">
      <c r="B999" s="326" t="str">
        <f t="shared" si="91"/>
        <v/>
      </c>
      <c r="C999" s="325" t="str">
        <f t="shared" si="92"/>
        <v/>
      </c>
      <c r="D999" s="324" t="str">
        <f t="shared" si="93"/>
        <v/>
      </c>
      <c r="E999" s="322" t="str">
        <f t="shared" si="94"/>
        <v/>
      </c>
      <c r="F999" s="322" t="str">
        <f t="shared" si="95"/>
        <v/>
      </c>
      <c r="G999" s="323"/>
      <c r="H999" s="322">
        <f t="shared" si="90"/>
        <v>0</v>
      </c>
    </row>
    <row r="1000" spans="2:8">
      <c r="B1000" s="326" t="str">
        <f t="shared" si="91"/>
        <v/>
      </c>
      <c r="C1000" s="325" t="str">
        <f t="shared" si="92"/>
        <v/>
      </c>
      <c r="D1000" s="324" t="str">
        <f t="shared" si="93"/>
        <v/>
      </c>
      <c r="E1000" s="322" t="str">
        <f t="shared" si="94"/>
        <v/>
      </c>
      <c r="F1000" s="322" t="str">
        <f t="shared" si="95"/>
        <v/>
      </c>
      <c r="G1000" s="323"/>
      <c r="H1000" s="322">
        <f t="shared" si="90"/>
        <v>0</v>
      </c>
    </row>
    <row r="1001" spans="2:8">
      <c r="B1001" s="326" t="str">
        <f t="shared" si="91"/>
        <v/>
      </c>
      <c r="C1001" s="325" t="str">
        <f t="shared" si="92"/>
        <v/>
      </c>
      <c r="D1001" s="324" t="str">
        <f t="shared" si="93"/>
        <v/>
      </c>
      <c r="E1001" s="322" t="str">
        <f t="shared" si="94"/>
        <v/>
      </c>
      <c r="F1001" s="322" t="str">
        <f t="shared" si="95"/>
        <v/>
      </c>
      <c r="G1001" s="323"/>
      <c r="H1001" s="322">
        <f t="shared" si="90"/>
        <v>0</v>
      </c>
    </row>
    <row r="1002" spans="2:8">
      <c r="B1002" s="326" t="str">
        <f t="shared" si="91"/>
        <v/>
      </c>
      <c r="C1002" s="325" t="str">
        <f t="shared" si="92"/>
        <v/>
      </c>
      <c r="D1002" s="324" t="str">
        <f t="shared" si="93"/>
        <v/>
      </c>
      <c r="E1002" s="322" t="str">
        <f t="shared" si="94"/>
        <v/>
      </c>
      <c r="F1002" s="322" t="str">
        <f t="shared" si="95"/>
        <v/>
      </c>
      <c r="G1002" s="323"/>
      <c r="H1002" s="322">
        <f t="shared" si="90"/>
        <v>0</v>
      </c>
    </row>
    <row r="1003" spans="2:8">
      <c r="B1003" s="326" t="str">
        <f t="shared" si="91"/>
        <v/>
      </c>
      <c r="C1003" s="325" t="str">
        <f t="shared" si="92"/>
        <v/>
      </c>
      <c r="D1003" s="324" t="str">
        <f t="shared" si="93"/>
        <v/>
      </c>
      <c r="E1003" s="322" t="str">
        <f t="shared" si="94"/>
        <v/>
      </c>
      <c r="F1003" s="322" t="str">
        <f t="shared" si="95"/>
        <v/>
      </c>
      <c r="G1003" s="323"/>
      <c r="H1003" s="322">
        <f t="shared" si="90"/>
        <v>0</v>
      </c>
    </row>
    <row r="1004" spans="2:8">
      <c r="B1004" s="326" t="str">
        <f t="shared" si="91"/>
        <v/>
      </c>
      <c r="C1004" s="325" t="str">
        <f t="shared" si="92"/>
        <v/>
      </c>
      <c r="D1004" s="324" t="str">
        <f t="shared" si="93"/>
        <v/>
      </c>
      <c r="E1004" s="322" t="str">
        <f t="shared" si="94"/>
        <v/>
      </c>
      <c r="F1004" s="322" t="str">
        <f t="shared" si="95"/>
        <v/>
      </c>
      <c r="G1004" s="323"/>
      <c r="H1004" s="322">
        <f t="shared" si="90"/>
        <v>0</v>
      </c>
    </row>
    <row r="1005" spans="2:8">
      <c r="B1005" s="326" t="str">
        <f t="shared" si="91"/>
        <v/>
      </c>
      <c r="C1005" s="325" t="str">
        <f t="shared" si="92"/>
        <v/>
      </c>
      <c r="D1005" s="324" t="str">
        <f t="shared" si="93"/>
        <v/>
      </c>
      <c r="E1005" s="322" t="str">
        <f t="shared" si="94"/>
        <v/>
      </c>
      <c r="F1005" s="322" t="str">
        <f t="shared" si="95"/>
        <v/>
      </c>
      <c r="G1005" s="323"/>
      <c r="H1005" s="322">
        <f t="shared" si="90"/>
        <v>0</v>
      </c>
    </row>
    <row r="1006" spans="2:8">
      <c r="B1006" s="326" t="str">
        <f t="shared" si="91"/>
        <v/>
      </c>
      <c r="C1006" s="325" t="str">
        <f t="shared" si="92"/>
        <v/>
      </c>
      <c r="D1006" s="324" t="str">
        <f t="shared" si="93"/>
        <v/>
      </c>
      <c r="E1006" s="322" t="str">
        <f t="shared" si="94"/>
        <v/>
      </c>
      <c r="F1006" s="322" t="str">
        <f t="shared" si="95"/>
        <v/>
      </c>
      <c r="G1006" s="323"/>
      <c r="H1006" s="322">
        <f t="shared" si="90"/>
        <v>0</v>
      </c>
    </row>
    <row r="1007" spans="2:8">
      <c r="B1007" s="326" t="str">
        <f t="shared" si="91"/>
        <v/>
      </c>
      <c r="C1007" s="325" t="str">
        <f t="shared" si="92"/>
        <v/>
      </c>
      <c r="D1007" s="324" t="str">
        <f t="shared" si="93"/>
        <v/>
      </c>
      <c r="E1007" s="322" t="str">
        <f t="shared" si="94"/>
        <v/>
      </c>
      <c r="F1007" s="322" t="str">
        <f t="shared" si="95"/>
        <v/>
      </c>
      <c r="G1007" s="323"/>
      <c r="H1007" s="322">
        <f t="shared" si="90"/>
        <v>0</v>
      </c>
    </row>
    <row r="1008" spans="2:8">
      <c r="B1008" s="326" t="str">
        <f t="shared" si="91"/>
        <v/>
      </c>
      <c r="C1008" s="325" t="str">
        <f t="shared" si="92"/>
        <v/>
      </c>
      <c r="D1008" s="324" t="str">
        <f t="shared" si="93"/>
        <v/>
      </c>
      <c r="E1008" s="322" t="str">
        <f t="shared" si="94"/>
        <v/>
      </c>
      <c r="F1008" s="322" t="str">
        <f t="shared" si="95"/>
        <v/>
      </c>
      <c r="G1008" s="323"/>
      <c r="H1008" s="322">
        <f t="shared" si="90"/>
        <v>0</v>
      </c>
    </row>
    <row r="1009" spans="2:8">
      <c r="B1009" s="326" t="str">
        <f t="shared" si="91"/>
        <v/>
      </c>
      <c r="C1009" s="325" t="str">
        <f t="shared" si="92"/>
        <v/>
      </c>
      <c r="D1009" s="324" t="str">
        <f t="shared" si="93"/>
        <v/>
      </c>
      <c r="E1009" s="322" t="str">
        <f t="shared" si="94"/>
        <v/>
      </c>
      <c r="F1009" s="322" t="str">
        <f t="shared" si="95"/>
        <v/>
      </c>
      <c r="G1009" s="323"/>
      <c r="H1009" s="322">
        <f t="shared" si="90"/>
        <v>0</v>
      </c>
    </row>
    <row r="1010" spans="2:8">
      <c r="B1010" s="326" t="str">
        <f t="shared" si="91"/>
        <v/>
      </c>
      <c r="C1010" s="325" t="str">
        <f t="shared" si="92"/>
        <v/>
      </c>
      <c r="D1010" s="324" t="str">
        <f t="shared" si="93"/>
        <v/>
      </c>
      <c r="E1010" s="322" t="str">
        <f t="shared" si="94"/>
        <v/>
      </c>
      <c r="F1010" s="322" t="str">
        <f t="shared" si="95"/>
        <v/>
      </c>
      <c r="G1010" s="323"/>
      <c r="H1010" s="322">
        <f t="shared" si="90"/>
        <v>0</v>
      </c>
    </row>
    <row r="1011" spans="2:8">
      <c r="B1011" s="326" t="str">
        <f t="shared" si="91"/>
        <v/>
      </c>
      <c r="C1011" s="325" t="str">
        <f t="shared" si="92"/>
        <v/>
      </c>
      <c r="D1011" s="324" t="str">
        <f t="shared" si="93"/>
        <v/>
      </c>
      <c r="E1011" s="322" t="str">
        <f t="shared" si="94"/>
        <v/>
      </c>
      <c r="F1011" s="322" t="str">
        <f t="shared" si="95"/>
        <v/>
      </c>
      <c r="G1011" s="323"/>
      <c r="H1011" s="322">
        <f t="shared" si="90"/>
        <v>0</v>
      </c>
    </row>
    <row r="1012" spans="2:8">
      <c r="B1012" s="326" t="str">
        <f t="shared" si="91"/>
        <v/>
      </c>
      <c r="C1012" s="325" t="str">
        <f t="shared" si="92"/>
        <v/>
      </c>
      <c r="D1012" s="324" t="str">
        <f t="shared" si="93"/>
        <v/>
      </c>
      <c r="E1012" s="322" t="str">
        <f t="shared" si="94"/>
        <v/>
      </c>
      <c r="F1012" s="322" t="str">
        <f t="shared" si="95"/>
        <v/>
      </c>
      <c r="G1012" s="323"/>
      <c r="H1012" s="322">
        <f t="shared" si="90"/>
        <v>0</v>
      </c>
    </row>
    <row r="1013" spans="2:8">
      <c r="B1013" s="326" t="str">
        <f t="shared" si="91"/>
        <v/>
      </c>
      <c r="C1013" s="325" t="str">
        <f t="shared" si="92"/>
        <v/>
      </c>
      <c r="D1013" s="324" t="str">
        <f t="shared" si="93"/>
        <v/>
      </c>
      <c r="E1013" s="322" t="str">
        <f t="shared" si="94"/>
        <v/>
      </c>
      <c r="F1013" s="322" t="str">
        <f t="shared" si="95"/>
        <v/>
      </c>
      <c r="G1013" s="323"/>
      <c r="H1013" s="322">
        <f t="shared" si="90"/>
        <v>0</v>
      </c>
    </row>
    <row r="1014" spans="2:8">
      <c r="B1014" s="326" t="str">
        <f t="shared" si="91"/>
        <v/>
      </c>
      <c r="C1014" s="325" t="str">
        <f t="shared" si="92"/>
        <v/>
      </c>
      <c r="D1014" s="324" t="str">
        <f t="shared" si="93"/>
        <v/>
      </c>
      <c r="E1014" s="322" t="str">
        <f t="shared" si="94"/>
        <v/>
      </c>
      <c r="F1014" s="322" t="str">
        <f t="shared" si="95"/>
        <v/>
      </c>
      <c r="G1014" s="323"/>
      <c r="H1014" s="322">
        <f t="shared" si="90"/>
        <v>0</v>
      </c>
    </row>
    <row r="1015" spans="2:8">
      <c r="B1015" s="326" t="str">
        <f t="shared" si="91"/>
        <v/>
      </c>
      <c r="C1015" s="325" t="str">
        <f t="shared" si="92"/>
        <v/>
      </c>
      <c r="D1015" s="324" t="str">
        <f t="shared" si="93"/>
        <v/>
      </c>
      <c r="E1015" s="322" t="str">
        <f t="shared" si="94"/>
        <v/>
      </c>
      <c r="F1015" s="322" t="str">
        <f t="shared" si="95"/>
        <v/>
      </c>
      <c r="G1015" s="323"/>
      <c r="H1015" s="322">
        <f t="shared" si="90"/>
        <v>0</v>
      </c>
    </row>
    <row r="1016" spans="2:8">
      <c r="B1016" s="326" t="str">
        <f t="shared" si="91"/>
        <v/>
      </c>
      <c r="C1016" s="325" t="str">
        <f t="shared" si="92"/>
        <v/>
      </c>
      <c r="D1016" s="324" t="str">
        <f t="shared" si="93"/>
        <v/>
      </c>
      <c r="E1016" s="322" t="str">
        <f t="shared" si="94"/>
        <v/>
      </c>
      <c r="F1016" s="322" t="str">
        <f t="shared" si="95"/>
        <v/>
      </c>
      <c r="G1016" s="323"/>
      <c r="H1016" s="322">
        <f t="shared" si="90"/>
        <v>0</v>
      </c>
    </row>
    <row r="1017" spans="2:8">
      <c r="B1017" s="326" t="str">
        <f t="shared" si="91"/>
        <v/>
      </c>
      <c r="C1017" s="325" t="str">
        <f t="shared" si="92"/>
        <v/>
      </c>
      <c r="D1017" s="324" t="str">
        <f t="shared" si="93"/>
        <v/>
      </c>
      <c r="E1017" s="322" t="str">
        <f t="shared" si="94"/>
        <v/>
      </c>
      <c r="F1017" s="322" t="str">
        <f t="shared" si="95"/>
        <v/>
      </c>
      <c r="G1017" s="323"/>
      <c r="H1017" s="322">
        <f t="shared" si="90"/>
        <v>0</v>
      </c>
    </row>
    <row r="1018" spans="2:8">
      <c r="B1018" s="326" t="str">
        <f t="shared" si="91"/>
        <v/>
      </c>
      <c r="C1018" s="325" t="str">
        <f t="shared" si="92"/>
        <v/>
      </c>
      <c r="D1018" s="324" t="str">
        <f t="shared" si="93"/>
        <v/>
      </c>
      <c r="E1018" s="322" t="str">
        <f t="shared" si="94"/>
        <v/>
      </c>
      <c r="F1018" s="322" t="str">
        <f t="shared" si="95"/>
        <v/>
      </c>
      <c r="G1018" s="323"/>
      <c r="H1018" s="322">
        <f t="shared" si="90"/>
        <v>0</v>
      </c>
    </row>
    <row r="1019" spans="2:8">
      <c r="B1019" s="326" t="str">
        <f t="shared" si="91"/>
        <v/>
      </c>
      <c r="C1019" s="325" t="str">
        <f t="shared" si="92"/>
        <v/>
      </c>
      <c r="D1019" s="324" t="str">
        <f t="shared" si="93"/>
        <v/>
      </c>
      <c r="E1019" s="322" t="str">
        <f t="shared" si="94"/>
        <v/>
      </c>
      <c r="F1019" s="322" t="str">
        <f t="shared" si="95"/>
        <v/>
      </c>
      <c r="G1019" s="323"/>
      <c r="H1019" s="322">
        <f t="shared" si="90"/>
        <v>0</v>
      </c>
    </row>
    <row r="1020" spans="2:8">
      <c r="B1020" s="326" t="str">
        <f t="shared" si="91"/>
        <v/>
      </c>
      <c r="C1020" s="325" t="str">
        <f t="shared" si="92"/>
        <v/>
      </c>
      <c r="D1020" s="324" t="str">
        <f t="shared" si="93"/>
        <v/>
      </c>
      <c r="E1020" s="322" t="str">
        <f t="shared" si="94"/>
        <v/>
      </c>
      <c r="F1020" s="322" t="str">
        <f t="shared" si="95"/>
        <v/>
      </c>
      <c r="G1020" s="323"/>
      <c r="H1020" s="322">
        <f t="shared" si="90"/>
        <v>0</v>
      </c>
    </row>
    <row r="1021" spans="2:8">
      <c r="B1021" s="326" t="str">
        <f t="shared" si="91"/>
        <v/>
      </c>
      <c r="C1021" s="325" t="str">
        <f t="shared" si="92"/>
        <v/>
      </c>
      <c r="D1021" s="324" t="str">
        <f t="shared" si="93"/>
        <v/>
      </c>
      <c r="E1021" s="322" t="str">
        <f t="shared" si="94"/>
        <v/>
      </c>
      <c r="F1021" s="322" t="str">
        <f t="shared" si="95"/>
        <v/>
      </c>
      <c r="G1021" s="323"/>
      <c r="H1021" s="322">
        <f t="shared" si="90"/>
        <v>0</v>
      </c>
    </row>
    <row r="1022" spans="2:8">
      <c r="B1022" s="326" t="str">
        <f t="shared" si="91"/>
        <v/>
      </c>
      <c r="C1022" s="325" t="str">
        <f t="shared" si="92"/>
        <v/>
      </c>
      <c r="D1022" s="324" t="str">
        <f t="shared" si="93"/>
        <v/>
      </c>
      <c r="E1022" s="322" t="str">
        <f t="shared" si="94"/>
        <v/>
      </c>
      <c r="F1022" s="322" t="str">
        <f t="shared" si="95"/>
        <v/>
      </c>
      <c r="G1022" s="323"/>
      <c r="H1022" s="322">
        <f t="shared" si="90"/>
        <v>0</v>
      </c>
    </row>
    <row r="1023" spans="2:8">
      <c r="B1023" s="326" t="str">
        <f t="shared" si="91"/>
        <v/>
      </c>
      <c r="C1023" s="325" t="str">
        <f t="shared" si="92"/>
        <v/>
      </c>
      <c r="D1023" s="324" t="str">
        <f t="shared" si="93"/>
        <v/>
      </c>
      <c r="E1023" s="322" t="str">
        <f t="shared" si="94"/>
        <v/>
      </c>
      <c r="F1023" s="322" t="str">
        <f t="shared" si="95"/>
        <v/>
      </c>
      <c r="G1023" s="323"/>
      <c r="H1023" s="322">
        <f t="shared" si="90"/>
        <v>0</v>
      </c>
    </row>
    <row r="1024" spans="2:8">
      <c r="B1024" s="326" t="str">
        <f t="shared" si="91"/>
        <v/>
      </c>
      <c r="C1024" s="325" t="str">
        <f t="shared" si="92"/>
        <v/>
      </c>
      <c r="D1024" s="324" t="str">
        <f t="shared" si="93"/>
        <v/>
      </c>
      <c r="E1024" s="322" t="str">
        <f t="shared" si="94"/>
        <v/>
      </c>
      <c r="F1024" s="322" t="str">
        <f t="shared" si="95"/>
        <v/>
      </c>
      <c r="G1024" s="323"/>
      <c r="H1024" s="322">
        <f t="shared" si="90"/>
        <v>0</v>
      </c>
    </row>
    <row r="1025" spans="2:8">
      <c r="B1025" s="326" t="str">
        <f t="shared" si="91"/>
        <v/>
      </c>
      <c r="C1025" s="325" t="str">
        <f t="shared" si="92"/>
        <v/>
      </c>
      <c r="D1025" s="324" t="str">
        <f t="shared" si="93"/>
        <v/>
      </c>
      <c r="E1025" s="322" t="str">
        <f t="shared" si="94"/>
        <v/>
      </c>
      <c r="F1025" s="322" t="str">
        <f t="shared" si="95"/>
        <v/>
      </c>
      <c r="G1025" s="323"/>
      <c r="H1025" s="322">
        <f t="shared" si="90"/>
        <v>0</v>
      </c>
    </row>
    <row r="1026" spans="2:8">
      <c r="B1026" s="326" t="str">
        <f t="shared" si="91"/>
        <v/>
      </c>
      <c r="C1026" s="325" t="str">
        <f t="shared" si="92"/>
        <v/>
      </c>
      <c r="D1026" s="324" t="str">
        <f t="shared" si="93"/>
        <v/>
      </c>
      <c r="E1026" s="322" t="str">
        <f t="shared" si="94"/>
        <v/>
      </c>
      <c r="F1026" s="322" t="str">
        <f t="shared" si="95"/>
        <v/>
      </c>
      <c r="G1026" s="323"/>
      <c r="H1026" s="322">
        <f t="shared" si="90"/>
        <v>0</v>
      </c>
    </row>
    <row r="1027" spans="2:8">
      <c r="B1027" s="326" t="str">
        <f t="shared" si="91"/>
        <v/>
      </c>
      <c r="C1027" s="325" t="str">
        <f t="shared" si="92"/>
        <v/>
      </c>
      <c r="D1027" s="324" t="str">
        <f t="shared" si="93"/>
        <v/>
      </c>
      <c r="E1027" s="322" t="str">
        <f t="shared" si="94"/>
        <v/>
      </c>
      <c r="F1027" s="322" t="str">
        <f t="shared" si="95"/>
        <v/>
      </c>
      <c r="G1027" s="323"/>
      <c r="H1027" s="322">
        <f t="shared" si="90"/>
        <v>0</v>
      </c>
    </row>
    <row r="1028" spans="2:8">
      <c r="B1028" s="326" t="str">
        <f t="shared" si="91"/>
        <v/>
      </c>
      <c r="C1028" s="325" t="str">
        <f t="shared" si="92"/>
        <v/>
      </c>
      <c r="D1028" s="324" t="str">
        <f t="shared" si="93"/>
        <v/>
      </c>
      <c r="E1028" s="322" t="str">
        <f t="shared" si="94"/>
        <v/>
      </c>
      <c r="F1028" s="322" t="str">
        <f t="shared" si="95"/>
        <v/>
      </c>
      <c r="G1028" s="323"/>
      <c r="H1028" s="322">
        <f t="shared" si="90"/>
        <v>0</v>
      </c>
    </row>
    <row r="1029" spans="2:8">
      <c r="B1029" s="326" t="str">
        <f t="shared" si="91"/>
        <v/>
      </c>
      <c r="C1029" s="325" t="str">
        <f t="shared" si="92"/>
        <v/>
      </c>
      <c r="D1029" s="324" t="str">
        <f t="shared" si="93"/>
        <v/>
      </c>
      <c r="E1029" s="322" t="str">
        <f t="shared" si="94"/>
        <v/>
      </c>
      <c r="F1029" s="322" t="str">
        <f t="shared" si="95"/>
        <v/>
      </c>
      <c r="G1029" s="323"/>
      <c r="H1029" s="322">
        <f t="shared" si="90"/>
        <v>0</v>
      </c>
    </row>
    <row r="1030" spans="2:8">
      <c r="B1030" s="326" t="str">
        <f t="shared" si="91"/>
        <v/>
      </c>
      <c r="C1030" s="325" t="str">
        <f t="shared" si="92"/>
        <v/>
      </c>
      <c r="D1030" s="324" t="str">
        <f t="shared" si="93"/>
        <v/>
      </c>
      <c r="E1030" s="322" t="str">
        <f t="shared" si="94"/>
        <v/>
      </c>
      <c r="F1030" s="322" t="str">
        <f t="shared" si="95"/>
        <v/>
      </c>
      <c r="G1030" s="323"/>
      <c r="H1030" s="322">
        <f t="shared" si="90"/>
        <v>0</v>
      </c>
    </row>
    <row r="1031" spans="2:8">
      <c r="B1031" s="318" t="str">
        <f t="shared" si="91"/>
        <v/>
      </c>
      <c r="C1031" s="317" t="str">
        <f t="shared" si="92"/>
        <v/>
      </c>
      <c r="D1031" s="321" t="str">
        <f t="shared" si="93"/>
        <v/>
      </c>
      <c r="E1031" s="319" t="str">
        <f t="shared" si="94"/>
        <v/>
      </c>
      <c r="F1031" s="319" t="str">
        <f t="shared" si="95"/>
        <v/>
      </c>
      <c r="G1031" s="320"/>
      <c r="H1031" s="319">
        <f t="shared" si="90"/>
        <v>0</v>
      </c>
    </row>
    <row r="1032" spans="2:8">
      <c r="B1032" s="318" t="str">
        <f t="shared" si="91"/>
        <v/>
      </c>
      <c r="C1032" s="317" t="str">
        <f t="shared" si="92"/>
        <v/>
      </c>
      <c r="D1032" s="321" t="str">
        <f t="shared" si="93"/>
        <v/>
      </c>
      <c r="E1032" s="319" t="str">
        <f t="shared" si="94"/>
        <v/>
      </c>
      <c r="F1032" s="319" t="str">
        <f t="shared" si="95"/>
        <v/>
      </c>
      <c r="G1032" s="320"/>
      <c r="H1032" s="319">
        <f t="shared" si="90"/>
        <v>0</v>
      </c>
    </row>
    <row r="1033" spans="2:8">
      <c r="B1033" s="318" t="str">
        <f t="shared" si="91"/>
        <v/>
      </c>
      <c r="C1033" s="317" t="str">
        <f t="shared" si="92"/>
        <v/>
      </c>
      <c r="D1033" s="321" t="str">
        <f t="shared" si="93"/>
        <v/>
      </c>
      <c r="E1033" s="319" t="str">
        <f t="shared" si="94"/>
        <v/>
      </c>
      <c r="F1033" s="319" t="str">
        <f t="shared" si="95"/>
        <v/>
      </c>
      <c r="G1033" s="320"/>
      <c r="H1033" s="319">
        <f t="shared" si="90"/>
        <v>0</v>
      </c>
    </row>
    <row r="1034" spans="2:8">
      <c r="B1034" s="318" t="str">
        <f t="shared" si="91"/>
        <v/>
      </c>
      <c r="C1034" s="317" t="str">
        <f t="shared" si="92"/>
        <v/>
      </c>
      <c r="D1034" s="321" t="str">
        <f t="shared" si="93"/>
        <v/>
      </c>
      <c r="E1034" s="319" t="str">
        <f t="shared" si="94"/>
        <v/>
      </c>
      <c r="F1034" s="319" t="str">
        <f t="shared" si="95"/>
        <v/>
      </c>
      <c r="G1034" s="320"/>
      <c r="H1034" s="319">
        <f t="shared" si="90"/>
        <v>0</v>
      </c>
    </row>
    <row r="1035" spans="2:8">
      <c r="B1035" s="318" t="str">
        <f t="shared" si="91"/>
        <v/>
      </c>
      <c r="C1035" s="317" t="str">
        <f t="shared" si="92"/>
        <v/>
      </c>
      <c r="D1035" s="321" t="str">
        <f t="shared" si="93"/>
        <v/>
      </c>
      <c r="E1035" s="319" t="str">
        <f t="shared" si="94"/>
        <v/>
      </c>
      <c r="F1035" s="319" t="str">
        <f t="shared" si="95"/>
        <v/>
      </c>
      <c r="G1035" s="320"/>
      <c r="H1035" s="319">
        <f t="shared" si="90"/>
        <v>0</v>
      </c>
    </row>
    <row r="1036" spans="2:8">
      <c r="B1036" s="318" t="str">
        <f t="shared" si="91"/>
        <v/>
      </c>
      <c r="C1036" s="317" t="str">
        <f t="shared" si="92"/>
        <v/>
      </c>
      <c r="D1036" s="321" t="str">
        <f t="shared" si="93"/>
        <v/>
      </c>
      <c r="E1036" s="319" t="str">
        <f t="shared" si="94"/>
        <v/>
      </c>
      <c r="F1036" s="319" t="str">
        <f t="shared" si="95"/>
        <v/>
      </c>
      <c r="G1036" s="320"/>
      <c r="H1036" s="319">
        <f t="shared" si="90"/>
        <v>0</v>
      </c>
    </row>
    <row r="1037" spans="2:8">
      <c r="B1037" s="318" t="str">
        <f t="shared" si="91"/>
        <v/>
      </c>
      <c r="C1037" s="317" t="str">
        <f t="shared" si="92"/>
        <v/>
      </c>
      <c r="D1037" s="321" t="str">
        <f t="shared" si="93"/>
        <v/>
      </c>
      <c r="E1037" s="319" t="str">
        <f t="shared" si="94"/>
        <v/>
      </c>
      <c r="F1037" s="319" t="str">
        <f t="shared" si="95"/>
        <v/>
      </c>
      <c r="G1037" s="320"/>
      <c r="H1037" s="319">
        <f t="shared" si="90"/>
        <v>0</v>
      </c>
    </row>
    <row r="1038" spans="2:8">
      <c r="B1038" s="318" t="str">
        <f t="shared" si="91"/>
        <v/>
      </c>
      <c r="C1038" s="317" t="str">
        <f t="shared" si="92"/>
        <v/>
      </c>
      <c r="D1038" s="321" t="str">
        <f t="shared" si="93"/>
        <v/>
      </c>
      <c r="E1038" s="319" t="str">
        <f t="shared" si="94"/>
        <v/>
      </c>
      <c r="F1038" s="319" t="str">
        <f t="shared" si="95"/>
        <v/>
      </c>
      <c r="G1038" s="320"/>
      <c r="H1038" s="319">
        <f t="shared" si="90"/>
        <v>0</v>
      </c>
    </row>
    <row r="1039" spans="2:8">
      <c r="B1039" s="318" t="str">
        <f t="shared" si="91"/>
        <v/>
      </c>
      <c r="C1039" s="317" t="str">
        <f t="shared" si="92"/>
        <v/>
      </c>
      <c r="D1039" s="321" t="str">
        <f t="shared" si="93"/>
        <v/>
      </c>
      <c r="E1039" s="319" t="str">
        <f t="shared" si="94"/>
        <v/>
      </c>
      <c r="F1039" s="319" t="str">
        <f t="shared" si="95"/>
        <v/>
      </c>
      <c r="G1039" s="320"/>
      <c r="H1039" s="319">
        <f t="shared" si="90"/>
        <v>0</v>
      </c>
    </row>
    <row r="1040" spans="2:8">
      <c r="B1040" s="318" t="str">
        <f t="shared" si="91"/>
        <v/>
      </c>
      <c r="C1040" s="317" t="str">
        <f t="shared" si="92"/>
        <v/>
      </c>
      <c r="D1040" s="321" t="str">
        <f t="shared" si="93"/>
        <v/>
      </c>
      <c r="E1040" s="319" t="str">
        <f t="shared" si="94"/>
        <v/>
      </c>
      <c r="F1040" s="319" t="str">
        <f t="shared" si="95"/>
        <v/>
      </c>
      <c r="G1040" s="320"/>
      <c r="H1040" s="319">
        <f t="shared" si="90"/>
        <v>0</v>
      </c>
    </row>
    <row r="1041" spans="2:8">
      <c r="B1041" s="318" t="str">
        <f t="shared" si="91"/>
        <v/>
      </c>
      <c r="C1041" s="317" t="str">
        <f t="shared" si="92"/>
        <v/>
      </c>
      <c r="D1041" s="321" t="str">
        <f t="shared" si="93"/>
        <v/>
      </c>
      <c r="E1041" s="319" t="str">
        <f t="shared" si="94"/>
        <v/>
      </c>
      <c r="F1041" s="319" t="str">
        <f t="shared" si="95"/>
        <v/>
      </c>
      <c r="G1041" s="320"/>
      <c r="H1041" s="319">
        <f t="shared" ref="H1041:H1104" si="96">IF(B1041="",0,ROUND(H1040-E1041-G1041,2))</f>
        <v>0</v>
      </c>
    </row>
    <row r="1042" spans="2:8">
      <c r="B1042" s="318" t="str">
        <f t="shared" ref="B1042:B1105" si="97">IF(B1041&lt;$H$7,IF(H1041&gt;0,B1041+1,""),"")</f>
        <v/>
      </c>
      <c r="C1042" s="317" t="str">
        <f t="shared" ref="C1042:C1105" si="98">IF(B1042="","",IF(B1042&lt;=$H$7,IF(payments_per_year=26,DATE(YEAR(start_date),MONTH(start_date),DAY(start_date)+14*B1042),IF(payments_per_year=52,DATE(YEAR(start_date),MONTH(start_date),DAY(start_date)+7*B1042),DATE(YEAR(start_date),MONTH(start_date)+B1042*12/$D$9,DAY(start_date)))),""))</f>
        <v/>
      </c>
      <c r="D1042" s="321" t="str">
        <f t="shared" ref="D1042:D1105" si="99">IF(C1042="","",IF($H$6+F1042&gt;H1041,ROUND(H1041+F1042,2),$H$6))</f>
        <v/>
      </c>
      <c r="E1042" s="319" t="str">
        <f t="shared" ref="E1042:E1105" si="100">IF(C1042="","",D1042-F1042)</f>
        <v/>
      </c>
      <c r="F1042" s="319" t="str">
        <f t="shared" ref="F1042:F1105" si="101">IF(C1042="","",ROUND(H1041*$D$7/payments_per_year,2))</f>
        <v/>
      </c>
      <c r="G1042" s="320"/>
      <c r="H1042" s="319">
        <f t="shared" si="96"/>
        <v>0</v>
      </c>
    </row>
    <row r="1043" spans="2:8">
      <c r="B1043" s="318" t="str">
        <f t="shared" si="97"/>
        <v/>
      </c>
      <c r="C1043" s="317" t="str">
        <f t="shared" si="98"/>
        <v/>
      </c>
      <c r="D1043" s="321" t="str">
        <f t="shared" si="99"/>
        <v/>
      </c>
      <c r="E1043" s="319" t="str">
        <f t="shared" si="100"/>
        <v/>
      </c>
      <c r="F1043" s="319" t="str">
        <f t="shared" si="101"/>
        <v/>
      </c>
      <c r="G1043" s="320"/>
      <c r="H1043" s="319">
        <f t="shared" si="96"/>
        <v>0</v>
      </c>
    </row>
    <row r="1044" spans="2:8">
      <c r="B1044" s="318" t="str">
        <f t="shared" si="97"/>
        <v/>
      </c>
      <c r="C1044" s="317" t="str">
        <f t="shared" si="98"/>
        <v/>
      </c>
      <c r="D1044" s="321" t="str">
        <f t="shared" si="99"/>
        <v/>
      </c>
      <c r="E1044" s="319" t="str">
        <f t="shared" si="100"/>
        <v/>
      </c>
      <c r="F1044" s="319" t="str">
        <f t="shared" si="101"/>
        <v/>
      </c>
      <c r="G1044" s="320"/>
      <c r="H1044" s="319">
        <f t="shared" si="96"/>
        <v>0</v>
      </c>
    </row>
    <row r="1045" spans="2:8">
      <c r="B1045" s="318" t="str">
        <f t="shared" si="97"/>
        <v/>
      </c>
      <c r="C1045" s="317" t="str">
        <f t="shared" si="98"/>
        <v/>
      </c>
      <c r="D1045" s="321" t="str">
        <f t="shared" si="99"/>
        <v/>
      </c>
      <c r="E1045" s="319" t="str">
        <f t="shared" si="100"/>
        <v/>
      </c>
      <c r="F1045" s="319" t="str">
        <f t="shared" si="101"/>
        <v/>
      </c>
      <c r="G1045" s="320"/>
      <c r="H1045" s="319">
        <f t="shared" si="96"/>
        <v>0</v>
      </c>
    </row>
    <row r="1046" spans="2:8">
      <c r="B1046" s="318" t="str">
        <f t="shared" si="97"/>
        <v/>
      </c>
      <c r="C1046" s="317" t="str">
        <f t="shared" si="98"/>
        <v/>
      </c>
      <c r="D1046" s="321" t="str">
        <f t="shared" si="99"/>
        <v/>
      </c>
      <c r="E1046" s="319" t="str">
        <f t="shared" si="100"/>
        <v/>
      </c>
      <c r="F1046" s="319" t="str">
        <f t="shared" si="101"/>
        <v/>
      </c>
      <c r="G1046" s="320"/>
      <c r="H1046" s="319">
        <f t="shared" si="96"/>
        <v>0</v>
      </c>
    </row>
    <row r="1047" spans="2:8">
      <c r="B1047" s="318" t="str">
        <f t="shared" si="97"/>
        <v/>
      </c>
      <c r="C1047" s="317" t="str">
        <f t="shared" si="98"/>
        <v/>
      </c>
      <c r="D1047" s="321" t="str">
        <f t="shared" si="99"/>
        <v/>
      </c>
      <c r="E1047" s="319" t="str">
        <f t="shared" si="100"/>
        <v/>
      </c>
      <c r="F1047" s="319" t="str">
        <f t="shared" si="101"/>
        <v/>
      </c>
      <c r="G1047" s="320"/>
      <c r="H1047" s="319">
        <f t="shared" si="96"/>
        <v>0</v>
      </c>
    </row>
    <row r="1048" spans="2:8">
      <c r="B1048" s="318" t="str">
        <f t="shared" si="97"/>
        <v/>
      </c>
      <c r="C1048" s="317" t="str">
        <f t="shared" si="98"/>
        <v/>
      </c>
      <c r="D1048" s="321" t="str">
        <f t="shared" si="99"/>
        <v/>
      </c>
      <c r="E1048" s="319" t="str">
        <f t="shared" si="100"/>
        <v/>
      </c>
      <c r="F1048" s="319" t="str">
        <f t="shared" si="101"/>
        <v/>
      </c>
      <c r="G1048" s="320"/>
      <c r="H1048" s="319">
        <f t="shared" si="96"/>
        <v>0</v>
      </c>
    </row>
    <row r="1049" spans="2:8">
      <c r="B1049" s="318" t="str">
        <f t="shared" si="97"/>
        <v/>
      </c>
      <c r="C1049" s="317" t="str">
        <f t="shared" si="98"/>
        <v/>
      </c>
      <c r="D1049" s="321" t="str">
        <f t="shared" si="99"/>
        <v/>
      </c>
      <c r="E1049" s="319" t="str">
        <f t="shared" si="100"/>
        <v/>
      </c>
      <c r="F1049" s="319" t="str">
        <f t="shared" si="101"/>
        <v/>
      </c>
      <c r="G1049" s="320"/>
      <c r="H1049" s="319">
        <f t="shared" si="96"/>
        <v>0</v>
      </c>
    </row>
    <row r="1050" spans="2:8">
      <c r="B1050" s="318" t="str">
        <f t="shared" si="97"/>
        <v/>
      </c>
      <c r="C1050" s="317" t="str">
        <f t="shared" si="98"/>
        <v/>
      </c>
      <c r="D1050" s="321" t="str">
        <f t="shared" si="99"/>
        <v/>
      </c>
      <c r="E1050" s="319" t="str">
        <f t="shared" si="100"/>
        <v/>
      </c>
      <c r="F1050" s="319" t="str">
        <f t="shared" si="101"/>
        <v/>
      </c>
      <c r="G1050" s="320"/>
      <c r="H1050" s="319">
        <f t="shared" si="96"/>
        <v>0</v>
      </c>
    </row>
    <row r="1051" spans="2:8">
      <c r="B1051" s="318" t="str">
        <f t="shared" si="97"/>
        <v/>
      </c>
      <c r="C1051" s="317" t="str">
        <f t="shared" si="98"/>
        <v/>
      </c>
      <c r="D1051" s="321" t="str">
        <f t="shared" si="99"/>
        <v/>
      </c>
      <c r="E1051" s="319" t="str">
        <f t="shared" si="100"/>
        <v/>
      </c>
      <c r="F1051" s="319" t="str">
        <f t="shared" si="101"/>
        <v/>
      </c>
      <c r="G1051" s="320"/>
      <c r="H1051" s="319">
        <f t="shared" si="96"/>
        <v>0</v>
      </c>
    </row>
    <row r="1052" spans="2:8">
      <c r="B1052" s="318" t="str">
        <f t="shared" si="97"/>
        <v/>
      </c>
      <c r="C1052" s="317" t="str">
        <f t="shared" si="98"/>
        <v/>
      </c>
      <c r="D1052" s="321" t="str">
        <f t="shared" si="99"/>
        <v/>
      </c>
      <c r="E1052" s="319" t="str">
        <f t="shared" si="100"/>
        <v/>
      </c>
      <c r="F1052" s="319" t="str">
        <f t="shared" si="101"/>
        <v/>
      </c>
      <c r="G1052" s="320"/>
      <c r="H1052" s="319">
        <f t="shared" si="96"/>
        <v>0</v>
      </c>
    </row>
    <row r="1053" spans="2:8">
      <c r="B1053" s="318" t="str">
        <f t="shared" si="97"/>
        <v/>
      </c>
      <c r="C1053" s="317" t="str">
        <f t="shared" si="98"/>
        <v/>
      </c>
      <c r="D1053" s="321" t="str">
        <f t="shared" si="99"/>
        <v/>
      </c>
      <c r="E1053" s="319" t="str">
        <f t="shared" si="100"/>
        <v/>
      </c>
      <c r="F1053" s="319" t="str">
        <f t="shared" si="101"/>
        <v/>
      </c>
      <c r="G1053" s="320"/>
      <c r="H1053" s="319">
        <f t="shared" si="96"/>
        <v>0</v>
      </c>
    </row>
    <row r="1054" spans="2:8">
      <c r="B1054" s="318" t="str">
        <f t="shared" si="97"/>
        <v/>
      </c>
      <c r="C1054" s="317" t="str">
        <f t="shared" si="98"/>
        <v/>
      </c>
      <c r="D1054" s="321" t="str">
        <f t="shared" si="99"/>
        <v/>
      </c>
      <c r="E1054" s="319" t="str">
        <f t="shared" si="100"/>
        <v/>
      </c>
      <c r="F1054" s="319" t="str">
        <f t="shared" si="101"/>
        <v/>
      </c>
      <c r="G1054" s="320"/>
      <c r="H1054" s="319">
        <f t="shared" si="96"/>
        <v>0</v>
      </c>
    </row>
    <row r="1055" spans="2:8">
      <c r="B1055" s="318" t="str">
        <f t="shared" si="97"/>
        <v/>
      </c>
      <c r="C1055" s="317" t="str">
        <f t="shared" si="98"/>
        <v/>
      </c>
      <c r="D1055" s="321" t="str">
        <f t="shared" si="99"/>
        <v/>
      </c>
      <c r="E1055" s="319" t="str">
        <f t="shared" si="100"/>
        <v/>
      </c>
      <c r="F1055" s="319" t="str">
        <f t="shared" si="101"/>
        <v/>
      </c>
      <c r="G1055" s="320"/>
      <c r="H1055" s="319">
        <f t="shared" si="96"/>
        <v>0</v>
      </c>
    </row>
    <row r="1056" spans="2:8">
      <c r="B1056" s="318" t="str">
        <f t="shared" si="97"/>
        <v/>
      </c>
      <c r="C1056" s="317" t="str">
        <f t="shared" si="98"/>
        <v/>
      </c>
      <c r="D1056" s="321" t="str">
        <f t="shared" si="99"/>
        <v/>
      </c>
      <c r="E1056" s="319" t="str">
        <f t="shared" si="100"/>
        <v/>
      </c>
      <c r="F1056" s="319" t="str">
        <f t="shared" si="101"/>
        <v/>
      </c>
      <c r="G1056" s="320"/>
      <c r="H1056" s="319">
        <f t="shared" si="96"/>
        <v>0</v>
      </c>
    </row>
    <row r="1057" spans="2:8">
      <c r="B1057" s="318" t="str">
        <f t="shared" si="97"/>
        <v/>
      </c>
      <c r="C1057" s="317" t="str">
        <f t="shared" si="98"/>
        <v/>
      </c>
      <c r="D1057" s="321" t="str">
        <f t="shared" si="99"/>
        <v/>
      </c>
      <c r="E1057" s="319" t="str">
        <f t="shared" si="100"/>
        <v/>
      </c>
      <c r="F1057" s="319" t="str">
        <f t="shared" si="101"/>
        <v/>
      </c>
      <c r="G1057" s="320"/>
      <c r="H1057" s="319">
        <f t="shared" si="96"/>
        <v>0</v>
      </c>
    </row>
    <row r="1058" spans="2:8">
      <c r="B1058" s="318" t="str">
        <f t="shared" si="97"/>
        <v/>
      </c>
      <c r="C1058" s="317" t="str">
        <f t="shared" si="98"/>
        <v/>
      </c>
      <c r="D1058" s="321" t="str">
        <f t="shared" si="99"/>
        <v/>
      </c>
      <c r="E1058" s="319" t="str">
        <f t="shared" si="100"/>
        <v/>
      </c>
      <c r="F1058" s="319" t="str">
        <f t="shared" si="101"/>
        <v/>
      </c>
      <c r="G1058" s="320"/>
      <c r="H1058" s="319">
        <f t="shared" si="96"/>
        <v>0</v>
      </c>
    </row>
    <row r="1059" spans="2:8">
      <c r="B1059" s="318" t="str">
        <f t="shared" si="97"/>
        <v/>
      </c>
      <c r="C1059" s="317" t="str">
        <f t="shared" si="98"/>
        <v/>
      </c>
      <c r="D1059" s="321" t="str">
        <f t="shared" si="99"/>
        <v/>
      </c>
      <c r="E1059" s="319" t="str">
        <f t="shared" si="100"/>
        <v/>
      </c>
      <c r="F1059" s="319" t="str">
        <f t="shared" si="101"/>
        <v/>
      </c>
      <c r="G1059" s="320"/>
      <c r="H1059" s="319">
        <f t="shared" si="96"/>
        <v>0</v>
      </c>
    </row>
    <row r="1060" spans="2:8">
      <c r="B1060" s="318" t="str">
        <f t="shared" si="97"/>
        <v/>
      </c>
      <c r="C1060" s="317" t="str">
        <f t="shared" si="98"/>
        <v/>
      </c>
      <c r="D1060" s="321" t="str">
        <f t="shared" si="99"/>
        <v/>
      </c>
      <c r="E1060" s="319" t="str">
        <f t="shared" si="100"/>
        <v/>
      </c>
      <c r="F1060" s="319" t="str">
        <f t="shared" si="101"/>
        <v/>
      </c>
      <c r="G1060" s="320"/>
      <c r="H1060" s="319">
        <f t="shared" si="96"/>
        <v>0</v>
      </c>
    </row>
    <row r="1061" spans="2:8">
      <c r="B1061" s="318" t="str">
        <f t="shared" si="97"/>
        <v/>
      </c>
      <c r="C1061" s="317" t="str">
        <f t="shared" si="98"/>
        <v/>
      </c>
      <c r="D1061" s="321" t="str">
        <f t="shared" si="99"/>
        <v/>
      </c>
      <c r="E1061" s="319" t="str">
        <f t="shared" si="100"/>
        <v/>
      </c>
      <c r="F1061" s="319" t="str">
        <f t="shared" si="101"/>
        <v/>
      </c>
      <c r="G1061" s="320"/>
      <c r="H1061" s="319">
        <f t="shared" si="96"/>
        <v>0</v>
      </c>
    </row>
    <row r="1062" spans="2:8">
      <c r="B1062" s="318" t="str">
        <f t="shared" si="97"/>
        <v/>
      </c>
      <c r="C1062" s="317" t="str">
        <f t="shared" si="98"/>
        <v/>
      </c>
      <c r="D1062" s="321" t="str">
        <f t="shared" si="99"/>
        <v/>
      </c>
      <c r="E1062" s="319" t="str">
        <f t="shared" si="100"/>
        <v/>
      </c>
      <c r="F1062" s="319" t="str">
        <f t="shared" si="101"/>
        <v/>
      </c>
      <c r="G1062" s="320"/>
      <c r="H1062" s="319">
        <f t="shared" si="96"/>
        <v>0</v>
      </c>
    </row>
    <row r="1063" spans="2:8">
      <c r="B1063" s="318" t="str">
        <f t="shared" si="97"/>
        <v/>
      </c>
      <c r="C1063" s="317" t="str">
        <f t="shared" si="98"/>
        <v/>
      </c>
      <c r="D1063" s="321" t="str">
        <f t="shared" si="99"/>
        <v/>
      </c>
      <c r="E1063" s="319" t="str">
        <f t="shared" si="100"/>
        <v/>
      </c>
      <c r="F1063" s="319" t="str">
        <f t="shared" si="101"/>
        <v/>
      </c>
      <c r="G1063" s="320"/>
      <c r="H1063" s="319">
        <f t="shared" si="96"/>
        <v>0</v>
      </c>
    </row>
    <row r="1064" spans="2:8">
      <c r="B1064" s="318" t="str">
        <f t="shared" si="97"/>
        <v/>
      </c>
      <c r="C1064" s="317" t="str">
        <f t="shared" si="98"/>
        <v/>
      </c>
      <c r="D1064" s="321" t="str">
        <f t="shared" si="99"/>
        <v/>
      </c>
      <c r="E1064" s="319" t="str">
        <f t="shared" si="100"/>
        <v/>
      </c>
      <c r="F1064" s="319" t="str">
        <f t="shared" si="101"/>
        <v/>
      </c>
      <c r="G1064" s="320"/>
      <c r="H1064" s="319">
        <f t="shared" si="96"/>
        <v>0</v>
      </c>
    </row>
    <row r="1065" spans="2:8">
      <c r="B1065" s="318" t="str">
        <f t="shared" si="97"/>
        <v/>
      </c>
      <c r="C1065" s="317" t="str">
        <f t="shared" si="98"/>
        <v/>
      </c>
      <c r="D1065" s="321" t="str">
        <f t="shared" si="99"/>
        <v/>
      </c>
      <c r="E1065" s="319" t="str">
        <f t="shared" si="100"/>
        <v/>
      </c>
      <c r="F1065" s="319" t="str">
        <f t="shared" si="101"/>
        <v/>
      </c>
      <c r="G1065" s="320"/>
      <c r="H1065" s="319">
        <f t="shared" si="96"/>
        <v>0</v>
      </c>
    </row>
    <row r="1066" spans="2:8">
      <c r="B1066" s="318" t="str">
        <f t="shared" si="97"/>
        <v/>
      </c>
      <c r="C1066" s="317" t="str">
        <f t="shared" si="98"/>
        <v/>
      </c>
      <c r="D1066" s="321" t="str">
        <f t="shared" si="99"/>
        <v/>
      </c>
      <c r="E1066" s="319" t="str">
        <f t="shared" si="100"/>
        <v/>
      </c>
      <c r="F1066" s="319" t="str">
        <f t="shared" si="101"/>
        <v/>
      </c>
      <c r="G1066" s="320"/>
      <c r="H1066" s="319">
        <f t="shared" si="96"/>
        <v>0</v>
      </c>
    </row>
    <row r="1067" spans="2:8">
      <c r="B1067" s="318" t="str">
        <f t="shared" si="97"/>
        <v/>
      </c>
      <c r="C1067" s="317" t="str">
        <f t="shared" si="98"/>
        <v/>
      </c>
      <c r="D1067" s="321" t="str">
        <f t="shared" si="99"/>
        <v/>
      </c>
      <c r="E1067" s="319" t="str">
        <f t="shared" si="100"/>
        <v/>
      </c>
      <c r="F1067" s="319" t="str">
        <f t="shared" si="101"/>
        <v/>
      </c>
      <c r="G1067" s="320"/>
      <c r="H1067" s="319">
        <f t="shared" si="96"/>
        <v>0</v>
      </c>
    </row>
    <row r="1068" spans="2:8">
      <c r="B1068" s="318" t="str">
        <f t="shared" si="97"/>
        <v/>
      </c>
      <c r="C1068" s="317" t="str">
        <f t="shared" si="98"/>
        <v/>
      </c>
      <c r="D1068" s="321" t="str">
        <f t="shared" si="99"/>
        <v/>
      </c>
      <c r="E1068" s="319" t="str">
        <f t="shared" si="100"/>
        <v/>
      </c>
      <c r="F1068" s="319" t="str">
        <f t="shared" si="101"/>
        <v/>
      </c>
      <c r="G1068" s="320"/>
      <c r="H1068" s="319">
        <f t="shared" si="96"/>
        <v>0</v>
      </c>
    </row>
    <row r="1069" spans="2:8">
      <c r="B1069" s="318" t="str">
        <f t="shared" si="97"/>
        <v/>
      </c>
      <c r="C1069" s="317" t="str">
        <f t="shared" si="98"/>
        <v/>
      </c>
      <c r="D1069" s="321" t="str">
        <f t="shared" si="99"/>
        <v/>
      </c>
      <c r="E1069" s="319" t="str">
        <f t="shared" si="100"/>
        <v/>
      </c>
      <c r="F1069" s="319" t="str">
        <f t="shared" si="101"/>
        <v/>
      </c>
      <c r="G1069" s="320"/>
      <c r="H1069" s="319">
        <f t="shared" si="96"/>
        <v>0</v>
      </c>
    </row>
    <row r="1070" spans="2:8">
      <c r="B1070" s="318" t="str">
        <f t="shared" si="97"/>
        <v/>
      </c>
      <c r="C1070" s="317" t="str">
        <f t="shared" si="98"/>
        <v/>
      </c>
      <c r="D1070" s="321" t="str">
        <f t="shared" si="99"/>
        <v/>
      </c>
      <c r="E1070" s="319" t="str">
        <f t="shared" si="100"/>
        <v/>
      </c>
      <c r="F1070" s="319" t="str">
        <f t="shared" si="101"/>
        <v/>
      </c>
      <c r="G1070" s="320"/>
      <c r="H1070" s="319">
        <f t="shared" si="96"/>
        <v>0</v>
      </c>
    </row>
    <row r="1071" spans="2:8">
      <c r="B1071" s="318" t="str">
        <f t="shared" si="97"/>
        <v/>
      </c>
      <c r="C1071" s="317" t="str">
        <f t="shared" si="98"/>
        <v/>
      </c>
      <c r="D1071" s="321" t="str">
        <f t="shared" si="99"/>
        <v/>
      </c>
      <c r="E1071" s="319" t="str">
        <f t="shared" si="100"/>
        <v/>
      </c>
      <c r="F1071" s="319" t="str">
        <f t="shared" si="101"/>
        <v/>
      </c>
      <c r="G1071" s="320"/>
      <c r="H1071" s="319">
        <f t="shared" si="96"/>
        <v>0</v>
      </c>
    </row>
    <row r="1072" spans="2:8">
      <c r="B1072" s="318" t="str">
        <f t="shared" si="97"/>
        <v/>
      </c>
      <c r="C1072" s="317" t="str">
        <f t="shared" si="98"/>
        <v/>
      </c>
      <c r="D1072" s="321" t="str">
        <f t="shared" si="99"/>
        <v/>
      </c>
      <c r="E1072" s="319" t="str">
        <f t="shared" si="100"/>
        <v/>
      </c>
      <c r="F1072" s="319" t="str">
        <f t="shared" si="101"/>
        <v/>
      </c>
      <c r="G1072" s="320"/>
      <c r="H1072" s="319">
        <f t="shared" si="96"/>
        <v>0</v>
      </c>
    </row>
    <row r="1073" spans="2:8">
      <c r="B1073" s="318" t="str">
        <f t="shared" si="97"/>
        <v/>
      </c>
      <c r="C1073" s="317" t="str">
        <f t="shared" si="98"/>
        <v/>
      </c>
      <c r="D1073" s="321" t="str">
        <f t="shared" si="99"/>
        <v/>
      </c>
      <c r="E1073" s="319" t="str">
        <f t="shared" si="100"/>
        <v/>
      </c>
      <c r="F1073" s="319" t="str">
        <f t="shared" si="101"/>
        <v/>
      </c>
      <c r="G1073" s="320"/>
      <c r="H1073" s="319">
        <f t="shared" si="96"/>
        <v>0</v>
      </c>
    </row>
    <row r="1074" spans="2:8">
      <c r="B1074" s="318" t="str">
        <f t="shared" si="97"/>
        <v/>
      </c>
      <c r="C1074" s="317" t="str">
        <f t="shared" si="98"/>
        <v/>
      </c>
      <c r="D1074" s="321" t="str">
        <f t="shared" si="99"/>
        <v/>
      </c>
      <c r="E1074" s="319" t="str">
        <f t="shared" si="100"/>
        <v/>
      </c>
      <c r="F1074" s="319" t="str">
        <f t="shared" si="101"/>
        <v/>
      </c>
      <c r="G1074" s="320"/>
      <c r="H1074" s="319">
        <f t="shared" si="96"/>
        <v>0</v>
      </c>
    </row>
    <row r="1075" spans="2:8">
      <c r="B1075" s="318" t="str">
        <f t="shared" si="97"/>
        <v/>
      </c>
      <c r="C1075" s="317" t="str">
        <f t="shared" si="98"/>
        <v/>
      </c>
      <c r="D1075" s="321" t="str">
        <f t="shared" si="99"/>
        <v/>
      </c>
      <c r="E1075" s="319" t="str">
        <f t="shared" si="100"/>
        <v/>
      </c>
      <c r="F1075" s="319" t="str">
        <f t="shared" si="101"/>
        <v/>
      </c>
      <c r="G1075" s="320"/>
      <c r="H1075" s="319">
        <f t="shared" si="96"/>
        <v>0</v>
      </c>
    </row>
    <row r="1076" spans="2:8">
      <c r="B1076" s="318" t="str">
        <f t="shared" si="97"/>
        <v/>
      </c>
      <c r="C1076" s="317" t="str">
        <f t="shared" si="98"/>
        <v/>
      </c>
      <c r="D1076" s="321" t="str">
        <f t="shared" si="99"/>
        <v/>
      </c>
      <c r="E1076" s="319" t="str">
        <f t="shared" si="100"/>
        <v/>
      </c>
      <c r="F1076" s="319" t="str">
        <f t="shared" si="101"/>
        <v/>
      </c>
      <c r="G1076" s="320"/>
      <c r="H1076" s="319">
        <f t="shared" si="96"/>
        <v>0</v>
      </c>
    </row>
    <row r="1077" spans="2:8">
      <c r="B1077" s="318" t="str">
        <f t="shared" si="97"/>
        <v/>
      </c>
      <c r="C1077" s="317" t="str">
        <f t="shared" si="98"/>
        <v/>
      </c>
      <c r="D1077" s="321" t="str">
        <f t="shared" si="99"/>
        <v/>
      </c>
      <c r="E1077" s="319" t="str">
        <f t="shared" si="100"/>
        <v/>
      </c>
      <c r="F1077" s="319" t="str">
        <f t="shared" si="101"/>
        <v/>
      </c>
      <c r="G1077" s="320"/>
      <c r="H1077" s="319">
        <f t="shared" si="96"/>
        <v>0</v>
      </c>
    </row>
    <row r="1078" spans="2:8">
      <c r="B1078" s="318" t="str">
        <f t="shared" si="97"/>
        <v/>
      </c>
      <c r="C1078" s="317" t="str">
        <f t="shared" si="98"/>
        <v/>
      </c>
      <c r="D1078" s="321" t="str">
        <f t="shared" si="99"/>
        <v/>
      </c>
      <c r="E1078" s="319" t="str">
        <f t="shared" si="100"/>
        <v/>
      </c>
      <c r="F1078" s="319" t="str">
        <f t="shared" si="101"/>
        <v/>
      </c>
      <c r="G1078" s="320"/>
      <c r="H1078" s="319">
        <f t="shared" si="96"/>
        <v>0</v>
      </c>
    </row>
    <row r="1079" spans="2:8">
      <c r="B1079" s="318" t="str">
        <f t="shared" si="97"/>
        <v/>
      </c>
      <c r="C1079" s="317" t="str">
        <f t="shared" si="98"/>
        <v/>
      </c>
      <c r="D1079" s="321" t="str">
        <f t="shared" si="99"/>
        <v/>
      </c>
      <c r="E1079" s="319" t="str">
        <f t="shared" si="100"/>
        <v/>
      </c>
      <c r="F1079" s="319" t="str">
        <f t="shared" si="101"/>
        <v/>
      </c>
      <c r="G1079" s="320"/>
      <c r="H1079" s="319">
        <f t="shared" si="96"/>
        <v>0</v>
      </c>
    </row>
    <row r="1080" spans="2:8">
      <c r="B1080" s="318" t="str">
        <f t="shared" si="97"/>
        <v/>
      </c>
      <c r="C1080" s="317" t="str">
        <f t="shared" si="98"/>
        <v/>
      </c>
      <c r="D1080" s="321" t="str">
        <f t="shared" si="99"/>
        <v/>
      </c>
      <c r="E1080" s="319" t="str">
        <f t="shared" si="100"/>
        <v/>
      </c>
      <c r="F1080" s="319" t="str">
        <f t="shared" si="101"/>
        <v/>
      </c>
      <c r="G1080" s="320"/>
      <c r="H1080" s="319">
        <f t="shared" si="96"/>
        <v>0</v>
      </c>
    </row>
    <row r="1081" spans="2:8">
      <c r="B1081" s="318" t="str">
        <f t="shared" si="97"/>
        <v/>
      </c>
      <c r="C1081" s="317" t="str">
        <f t="shared" si="98"/>
        <v/>
      </c>
      <c r="D1081" s="321" t="str">
        <f t="shared" si="99"/>
        <v/>
      </c>
      <c r="E1081" s="319" t="str">
        <f t="shared" si="100"/>
        <v/>
      </c>
      <c r="F1081" s="319" t="str">
        <f t="shared" si="101"/>
        <v/>
      </c>
      <c r="G1081" s="320"/>
      <c r="H1081" s="319">
        <f t="shared" si="96"/>
        <v>0</v>
      </c>
    </row>
    <row r="1082" spans="2:8">
      <c r="B1082" s="318" t="str">
        <f t="shared" si="97"/>
        <v/>
      </c>
      <c r="C1082" s="317" t="str">
        <f t="shared" si="98"/>
        <v/>
      </c>
      <c r="D1082" s="321" t="str">
        <f t="shared" si="99"/>
        <v/>
      </c>
      <c r="E1082" s="319" t="str">
        <f t="shared" si="100"/>
        <v/>
      </c>
      <c r="F1082" s="319" t="str">
        <f t="shared" si="101"/>
        <v/>
      </c>
      <c r="G1082" s="320"/>
      <c r="H1082" s="319">
        <f t="shared" si="96"/>
        <v>0</v>
      </c>
    </row>
    <row r="1083" spans="2:8">
      <c r="B1083" s="318" t="str">
        <f t="shared" si="97"/>
        <v/>
      </c>
      <c r="C1083" s="317" t="str">
        <f t="shared" si="98"/>
        <v/>
      </c>
      <c r="D1083" s="321" t="str">
        <f t="shared" si="99"/>
        <v/>
      </c>
      <c r="E1083" s="319" t="str">
        <f t="shared" si="100"/>
        <v/>
      </c>
      <c r="F1083" s="319" t="str">
        <f t="shared" si="101"/>
        <v/>
      </c>
      <c r="G1083" s="320"/>
      <c r="H1083" s="319">
        <f t="shared" si="96"/>
        <v>0</v>
      </c>
    </row>
    <row r="1084" spans="2:8">
      <c r="B1084" s="318" t="str">
        <f t="shared" si="97"/>
        <v/>
      </c>
      <c r="C1084" s="317" t="str">
        <f t="shared" si="98"/>
        <v/>
      </c>
      <c r="D1084" s="321" t="str">
        <f t="shared" si="99"/>
        <v/>
      </c>
      <c r="E1084" s="319" t="str">
        <f t="shared" si="100"/>
        <v/>
      </c>
      <c r="F1084" s="319" t="str">
        <f t="shared" si="101"/>
        <v/>
      </c>
      <c r="G1084" s="320"/>
      <c r="H1084" s="319">
        <f t="shared" si="96"/>
        <v>0</v>
      </c>
    </row>
    <row r="1085" spans="2:8">
      <c r="B1085" s="318" t="str">
        <f t="shared" si="97"/>
        <v/>
      </c>
      <c r="C1085" s="317" t="str">
        <f t="shared" si="98"/>
        <v/>
      </c>
      <c r="D1085" s="321" t="str">
        <f t="shared" si="99"/>
        <v/>
      </c>
      <c r="E1085" s="319" t="str">
        <f t="shared" si="100"/>
        <v/>
      </c>
      <c r="F1085" s="319" t="str">
        <f t="shared" si="101"/>
        <v/>
      </c>
      <c r="G1085" s="320"/>
      <c r="H1085" s="319">
        <f t="shared" si="96"/>
        <v>0</v>
      </c>
    </row>
    <row r="1086" spans="2:8">
      <c r="B1086" s="318" t="str">
        <f t="shared" si="97"/>
        <v/>
      </c>
      <c r="C1086" s="317" t="str">
        <f t="shared" si="98"/>
        <v/>
      </c>
      <c r="D1086" s="321" t="str">
        <f t="shared" si="99"/>
        <v/>
      </c>
      <c r="E1086" s="319" t="str">
        <f t="shared" si="100"/>
        <v/>
      </c>
      <c r="F1086" s="319" t="str">
        <f t="shared" si="101"/>
        <v/>
      </c>
      <c r="G1086" s="320"/>
      <c r="H1086" s="319">
        <f t="shared" si="96"/>
        <v>0</v>
      </c>
    </row>
    <row r="1087" spans="2:8">
      <c r="B1087" s="318" t="str">
        <f t="shared" si="97"/>
        <v/>
      </c>
      <c r="C1087" s="317" t="str">
        <f t="shared" si="98"/>
        <v/>
      </c>
      <c r="D1087" s="321" t="str">
        <f t="shared" si="99"/>
        <v/>
      </c>
      <c r="E1087" s="319" t="str">
        <f t="shared" si="100"/>
        <v/>
      </c>
      <c r="F1087" s="319" t="str">
        <f t="shared" si="101"/>
        <v/>
      </c>
      <c r="G1087" s="320"/>
      <c r="H1087" s="319">
        <f t="shared" si="96"/>
        <v>0</v>
      </c>
    </row>
    <row r="1088" spans="2:8">
      <c r="B1088" s="318" t="str">
        <f t="shared" si="97"/>
        <v/>
      </c>
      <c r="C1088" s="317" t="str">
        <f t="shared" si="98"/>
        <v/>
      </c>
      <c r="D1088" s="321" t="str">
        <f t="shared" si="99"/>
        <v/>
      </c>
      <c r="E1088" s="319" t="str">
        <f t="shared" si="100"/>
        <v/>
      </c>
      <c r="F1088" s="319" t="str">
        <f t="shared" si="101"/>
        <v/>
      </c>
      <c r="G1088" s="320"/>
      <c r="H1088" s="319">
        <f t="shared" si="96"/>
        <v>0</v>
      </c>
    </row>
    <row r="1089" spans="2:8">
      <c r="B1089" s="318" t="str">
        <f t="shared" si="97"/>
        <v/>
      </c>
      <c r="C1089" s="317" t="str">
        <f t="shared" si="98"/>
        <v/>
      </c>
      <c r="D1089" s="321" t="str">
        <f t="shared" si="99"/>
        <v/>
      </c>
      <c r="E1089" s="319" t="str">
        <f t="shared" si="100"/>
        <v/>
      </c>
      <c r="F1089" s="319" t="str">
        <f t="shared" si="101"/>
        <v/>
      </c>
      <c r="G1089" s="320"/>
      <c r="H1089" s="319">
        <f t="shared" si="96"/>
        <v>0</v>
      </c>
    </row>
    <row r="1090" spans="2:8">
      <c r="B1090" s="318" t="str">
        <f t="shared" si="97"/>
        <v/>
      </c>
      <c r="C1090" s="317" t="str">
        <f t="shared" si="98"/>
        <v/>
      </c>
      <c r="D1090" s="321" t="str">
        <f t="shared" si="99"/>
        <v/>
      </c>
      <c r="E1090" s="319" t="str">
        <f t="shared" si="100"/>
        <v/>
      </c>
      <c r="F1090" s="319" t="str">
        <f t="shared" si="101"/>
        <v/>
      </c>
      <c r="G1090" s="320"/>
      <c r="H1090" s="319">
        <f t="shared" si="96"/>
        <v>0</v>
      </c>
    </row>
    <row r="1091" spans="2:8">
      <c r="B1091" s="318" t="str">
        <f t="shared" si="97"/>
        <v/>
      </c>
      <c r="C1091" s="317" t="str">
        <f t="shared" si="98"/>
        <v/>
      </c>
      <c r="D1091" s="321" t="str">
        <f t="shared" si="99"/>
        <v/>
      </c>
      <c r="E1091" s="319" t="str">
        <f t="shared" si="100"/>
        <v/>
      </c>
      <c r="F1091" s="319" t="str">
        <f t="shared" si="101"/>
        <v/>
      </c>
      <c r="G1091" s="320"/>
      <c r="H1091" s="319">
        <f t="shared" si="96"/>
        <v>0</v>
      </c>
    </row>
    <row r="1092" spans="2:8">
      <c r="B1092" s="318" t="str">
        <f t="shared" si="97"/>
        <v/>
      </c>
      <c r="C1092" s="317" t="str">
        <f t="shared" si="98"/>
        <v/>
      </c>
      <c r="D1092" s="321" t="str">
        <f t="shared" si="99"/>
        <v/>
      </c>
      <c r="E1092" s="319" t="str">
        <f t="shared" si="100"/>
        <v/>
      </c>
      <c r="F1092" s="319" t="str">
        <f t="shared" si="101"/>
        <v/>
      </c>
      <c r="G1092" s="320"/>
      <c r="H1092" s="319">
        <f t="shared" si="96"/>
        <v>0</v>
      </c>
    </row>
    <row r="1093" spans="2:8">
      <c r="B1093" s="318" t="str">
        <f t="shared" si="97"/>
        <v/>
      </c>
      <c r="C1093" s="317" t="str">
        <f t="shared" si="98"/>
        <v/>
      </c>
      <c r="D1093" s="321" t="str">
        <f t="shared" si="99"/>
        <v/>
      </c>
      <c r="E1093" s="319" t="str">
        <f t="shared" si="100"/>
        <v/>
      </c>
      <c r="F1093" s="319" t="str">
        <f t="shared" si="101"/>
        <v/>
      </c>
      <c r="G1093" s="320"/>
      <c r="H1093" s="319">
        <f t="shared" si="96"/>
        <v>0</v>
      </c>
    </row>
    <row r="1094" spans="2:8">
      <c r="B1094" s="318" t="str">
        <f t="shared" si="97"/>
        <v/>
      </c>
      <c r="C1094" s="317" t="str">
        <f t="shared" si="98"/>
        <v/>
      </c>
      <c r="D1094" s="321" t="str">
        <f t="shared" si="99"/>
        <v/>
      </c>
      <c r="E1094" s="319" t="str">
        <f t="shared" si="100"/>
        <v/>
      </c>
      <c r="F1094" s="319" t="str">
        <f t="shared" si="101"/>
        <v/>
      </c>
      <c r="G1094" s="320"/>
      <c r="H1094" s="319">
        <f t="shared" si="96"/>
        <v>0</v>
      </c>
    </row>
    <row r="1095" spans="2:8">
      <c r="B1095" s="318" t="str">
        <f t="shared" si="97"/>
        <v/>
      </c>
      <c r="C1095" s="317" t="str">
        <f t="shared" si="98"/>
        <v/>
      </c>
      <c r="D1095" s="321" t="str">
        <f t="shared" si="99"/>
        <v/>
      </c>
      <c r="E1095" s="319" t="str">
        <f t="shared" si="100"/>
        <v/>
      </c>
      <c r="F1095" s="319" t="str">
        <f t="shared" si="101"/>
        <v/>
      </c>
      <c r="G1095" s="320"/>
      <c r="H1095" s="319">
        <f t="shared" si="96"/>
        <v>0</v>
      </c>
    </row>
    <row r="1096" spans="2:8">
      <c r="B1096" s="318" t="str">
        <f t="shared" si="97"/>
        <v/>
      </c>
      <c r="C1096" s="317" t="str">
        <f t="shared" si="98"/>
        <v/>
      </c>
      <c r="D1096" s="321" t="str">
        <f t="shared" si="99"/>
        <v/>
      </c>
      <c r="E1096" s="319" t="str">
        <f t="shared" si="100"/>
        <v/>
      </c>
      <c r="F1096" s="319" t="str">
        <f t="shared" si="101"/>
        <v/>
      </c>
      <c r="G1096" s="320"/>
      <c r="H1096" s="319">
        <f t="shared" si="96"/>
        <v>0</v>
      </c>
    </row>
    <row r="1097" spans="2:8">
      <c r="B1097" s="318" t="str">
        <f t="shared" si="97"/>
        <v/>
      </c>
      <c r="C1097" s="317" t="str">
        <f t="shared" si="98"/>
        <v/>
      </c>
      <c r="D1097" s="321" t="str">
        <f t="shared" si="99"/>
        <v/>
      </c>
      <c r="E1097" s="319" t="str">
        <f t="shared" si="100"/>
        <v/>
      </c>
      <c r="F1097" s="319" t="str">
        <f t="shared" si="101"/>
        <v/>
      </c>
      <c r="G1097" s="320"/>
      <c r="H1097" s="319">
        <f t="shared" si="96"/>
        <v>0</v>
      </c>
    </row>
    <row r="1098" spans="2:8">
      <c r="B1098" s="318" t="str">
        <f t="shared" si="97"/>
        <v/>
      </c>
      <c r="C1098" s="317" t="str">
        <f t="shared" si="98"/>
        <v/>
      </c>
      <c r="D1098" s="321" t="str">
        <f t="shared" si="99"/>
        <v/>
      </c>
      <c r="E1098" s="319" t="str">
        <f t="shared" si="100"/>
        <v/>
      </c>
      <c r="F1098" s="319" t="str">
        <f t="shared" si="101"/>
        <v/>
      </c>
      <c r="G1098" s="320"/>
      <c r="H1098" s="319">
        <f t="shared" si="96"/>
        <v>0</v>
      </c>
    </row>
    <row r="1099" spans="2:8">
      <c r="B1099" s="318" t="str">
        <f t="shared" si="97"/>
        <v/>
      </c>
      <c r="C1099" s="317" t="str">
        <f t="shared" si="98"/>
        <v/>
      </c>
      <c r="D1099" s="321" t="str">
        <f t="shared" si="99"/>
        <v/>
      </c>
      <c r="E1099" s="319" t="str">
        <f t="shared" si="100"/>
        <v/>
      </c>
      <c r="F1099" s="319" t="str">
        <f t="shared" si="101"/>
        <v/>
      </c>
      <c r="G1099" s="320"/>
      <c r="H1099" s="319">
        <f t="shared" si="96"/>
        <v>0</v>
      </c>
    </row>
    <row r="1100" spans="2:8">
      <c r="B1100" s="318" t="str">
        <f t="shared" si="97"/>
        <v/>
      </c>
      <c r="C1100" s="317" t="str">
        <f t="shared" si="98"/>
        <v/>
      </c>
      <c r="D1100" s="321" t="str">
        <f t="shared" si="99"/>
        <v/>
      </c>
      <c r="E1100" s="319" t="str">
        <f t="shared" si="100"/>
        <v/>
      </c>
      <c r="F1100" s="319" t="str">
        <f t="shared" si="101"/>
        <v/>
      </c>
      <c r="G1100" s="320"/>
      <c r="H1100" s="319">
        <f t="shared" si="96"/>
        <v>0</v>
      </c>
    </row>
    <row r="1101" spans="2:8">
      <c r="B1101" s="318" t="str">
        <f t="shared" si="97"/>
        <v/>
      </c>
      <c r="C1101" s="317" t="str">
        <f t="shared" si="98"/>
        <v/>
      </c>
      <c r="D1101" s="321" t="str">
        <f t="shared" si="99"/>
        <v/>
      </c>
      <c r="E1101" s="319" t="str">
        <f t="shared" si="100"/>
        <v/>
      </c>
      <c r="F1101" s="319" t="str">
        <f t="shared" si="101"/>
        <v/>
      </c>
      <c r="G1101" s="320"/>
      <c r="H1101" s="319">
        <f t="shared" si="96"/>
        <v>0</v>
      </c>
    </row>
    <row r="1102" spans="2:8">
      <c r="B1102" s="318" t="str">
        <f t="shared" si="97"/>
        <v/>
      </c>
      <c r="C1102" s="317" t="str">
        <f t="shared" si="98"/>
        <v/>
      </c>
      <c r="D1102" s="321" t="str">
        <f t="shared" si="99"/>
        <v/>
      </c>
      <c r="E1102" s="319" t="str">
        <f t="shared" si="100"/>
        <v/>
      </c>
      <c r="F1102" s="319" t="str">
        <f t="shared" si="101"/>
        <v/>
      </c>
      <c r="G1102" s="320"/>
      <c r="H1102" s="319">
        <f t="shared" si="96"/>
        <v>0</v>
      </c>
    </row>
    <row r="1103" spans="2:8">
      <c r="B1103" s="318" t="str">
        <f t="shared" si="97"/>
        <v/>
      </c>
      <c r="C1103" s="317" t="str">
        <f t="shared" si="98"/>
        <v/>
      </c>
      <c r="D1103" s="321" t="str">
        <f t="shared" si="99"/>
        <v/>
      </c>
      <c r="E1103" s="319" t="str">
        <f t="shared" si="100"/>
        <v/>
      </c>
      <c r="F1103" s="319" t="str">
        <f t="shared" si="101"/>
        <v/>
      </c>
      <c r="G1103" s="320"/>
      <c r="H1103" s="319">
        <f t="shared" si="96"/>
        <v>0</v>
      </c>
    </row>
    <row r="1104" spans="2:8">
      <c r="B1104" s="318" t="str">
        <f t="shared" si="97"/>
        <v/>
      </c>
      <c r="C1104" s="317" t="str">
        <f t="shared" si="98"/>
        <v/>
      </c>
      <c r="D1104" s="321" t="str">
        <f t="shared" si="99"/>
        <v/>
      </c>
      <c r="E1104" s="319" t="str">
        <f t="shared" si="100"/>
        <v/>
      </c>
      <c r="F1104" s="319" t="str">
        <f t="shared" si="101"/>
        <v/>
      </c>
      <c r="G1104" s="320"/>
      <c r="H1104" s="319">
        <f t="shared" si="96"/>
        <v>0</v>
      </c>
    </row>
    <row r="1105" spans="2:8">
      <c r="B1105" s="318" t="str">
        <f t="shared" si="97"/>
        <v/>
      </c>
      <c r="C1105" s="317" t="str">
        <f t="shared" si="98"/>
        <v/>
      </c>
      <c r="D1105" s="321" t="str">
        <f t="shared" si="99"/>
        <v/>
      </c>
      <c r="E1105" s="319" t="str">
        <f t="shared" si="100"/>
        <v/>
      </c>
      <c r="F1105" s="319" t="str">
        <f t="shared" si="101"/>
        <v/>
      </c>
      <c r="G1105" s="320"/>
      <c r="H1105" s="319">
        <f t="shared" ref="H1105:H1168" si="102">IF(B1105="",0,ROUND(H1104-E1105-G1105,2))</f>
        <v>0</v>
      </c>
    </row>
    <row r="1106" spans="2:8">
      <c r="B1106" s="318" t="str">
        <f t="shared" ref="B1106:B1169" si="103">IF(B1105&lt;$H$7,IF(H1105&gt;0,B1105+1,""),"")</f>
        <v/>
      </c>
      <c r="C1106" s="317" t="str">
        <f t="shared" ref="C1106:C1169" si="104">IF(B1106="","",IF(B1106&lt;=$H$7,IF(payments_per_year=26,DATE(YEAR(start_date),MONTH(start_date),DAY(start_date)+14*B1106),IF(payments_per_year=52,DATE(YEAR(start_date),MONTH(start_date),DAY(start_date)+7*B1106),DATE(YEAR(start_date),MONTH(start_date)+B1106*12/$D$9,DAY(start_date)))),""))</f>
        <v/>
      </c>
      <c r="D1106" s="321" t="str">
        <f t="shared" ref="D1106:D1169" si="105">IF(C1106="","",IF($H$6+F1106&gt;H1105,ROUND(H1105+F1106,2),$H$6))</f>
        <v/>
      </c>
      <c r="E1106" s="319" t="str">
        <f t="shared" ref="E1106:E1169" si="106">IF(C1106="","",D1106-F1106)</f>
        <v/>
      </c>
      <c r="F1106" s="319" t="str">
        <f t="shared" ref="F1106:F1169" si="107">IF(C1106="","",ROUND(H1105*$D$7/payments_per_year,2))</f>
        <v/>
      </c>
      <c r="G1106" s="320"/>
      <c r="H1106" s="319">
        <f t="shared" si="102"/>
        <v>0</v>
      </c>
    </row>
    <row r="1107" spans="2:8">
      <c r="B1107" s="318" t="str">
        <f t="shared" si="103"/>
        <v/>
      </c>
      <c r="C1107" s="317" t="str">
        <f t="shared" si="104"/>
        <v/>
      </c>
      <c r="D1107" s="321" t="str">
        <f t="shared" si="105"/>
        <v/>
      </c>
      <c r="E1107" s="319" t="str">
        <f t="shared" si="106"/>
        <v/>
      </c>
      <c r="F1107" s="319" t="str">
        <f t="shared" si="107"/>
        <v/>
      </c>
      <c r="G1107" s="320"/>
      <c r="H1107" s="319">
        <f t="shared" si="102"/>
        <v>0</v>
      </c>
    </row>
    <row r="1108" spans="2:8">
      <c r="B1108" s="318" t="str">
        <f t="shared" si="103"/>
        <v/>
      </c>
      <c r="C1108" s="317" t="str">
        <f t="shared" si="104"/>
        <v/>
      </c>
      <c r="D1108" s="321" t="str">
        <f t="shared" si="105"/>
        <v/>
      </c>
      <c r="E1108" s="319" t="str">
        <f t="shared" si="106"/>
        <v/>
      </c>
      <c r="F1108" s="319" t="str">
        <f t="shared" si="107"/>
        <v/>
      </c>
      <c r="G1108" s="320"/>
      <c r="H1108" s="319">
        <f t="shared" si="102"/>
        <v>0</v>
      </c>
    </row>
    <row r="1109" spans="2:8">
      <c r="B1109" s="318" t="str">
        <f t="shared" si="103"/>
        <v/>
      </c>
      <c r="C1109" s="317" t="str">
        <f t="shared" si="104"/>
        <v/>
      </c>
      <c r="D1109" s="321" t="str">
        <f t="shared" si="105"/>
        <v/>
      </c>
      <c r="E1109" s="319" t="str">
        <f t="shared" si="106"/>
        <v/>
      </c>
      <c r="F1109" s="319" t="str">
        <f t="shared" si="107"/>
        <v/>
      </c>
      <c r="G1109" s="320"/>
      <c r="H1109" s="319">
        <f t="shared" si="102"/>
        <v>0</v>
      </c>
    </row>
    <row r="1110" spans="2:8">
      <c r="B1110" s="318" t="str">
        <f t="shared" si="103"/>
        <v/>
      </c>
      <c r="C1110" s="317" t="str">
        <f t="shared" si="104"/>
        <v/>
      </c>
      <c r="D1110" s="321" t="str">
        <f t="shared" si="105"/>
        <v/>
      </c>
      <c r="E1110" s="319" t="str">
        <f t="shared" si="106"/>
        <v/>
      </c>
      <c r="F1110" s="319" t="str">
        <f t="shared" si="107"/>
        <v/>
      </c>
      <c r="G1110" s="320"/>
      <c r="H1110" s="319">
        <f t="shared" si="102"/>
        <v>0</v>
      </c>
    </row>
    <row r="1111" spans="2:8">
      <c r="B1111" s="318" t="str">
        <f t="shared" si="103"/>
        <v/>
      </c>
      <c r="C1111" s="317" t="str">
        <f t="shared" si="104"/>
        <v/>
      </c>
      <c r="D1111" s="321" t="str">
        <f t="shared" si="105"/>
        <v/>
      </c>
      <c r="E1111" s="319" t="str">
        <f t="shared" si="106"/>
        <v/>
      </c>
      <c r="F1111" s="319" t="str">
        <f t="shared" si="107"/>
        <v/>
      </c>
      <c r="G1111" s="320"/>
      <c r="H1111" s="319">
        <f t="shared" si="102"/>
        <v>0</v>
      </c>
    </row>
    <row r="1112" spans="2:8">
      <c r="B1112" s="318" t="str">
        <f t="shared" si="103"/>
        <v/>
      </c>
      <c r="C1112" s="317" t="str">
        <f t="shared" si="104"/>
        <v/>
      </c>
      <c r="D1112" s="321" t="str">
        <f t="shared" si="105"/>
        <v/>
      </c>
      <c r="E1112" s="319" t="str">
        <f t="shared" si="106"/>
        <v/>
      </c>
      <c r="F1112" s="319" t="str">
        <f t="shared" si="107"/>
        <v/>
      </c>
      <c r="G1112" s="320"/>
      <c r="H1112" s="319">
        <f t="shared" si="102"/>
        <v>0</v>
      </c>
    </row>
    <row r="1113" spans="2:8">
      <c r="B1113" s="318" t="str">
        <f t="shared" si="103"/>
        <v/>
      </c>
      <c r="C1113" s="317" t="str">
        <f t="shared" si="104"/>
        <v/>
      </c>
      <c r="D1113" s="321" t="str">
        <f t="shared" si="105"/>
        <v/>
      </c>
      <c r="E1113" s="319" t="str">
        <f t="shared" si="106"/>
        <v/>
      </c>
      <c r="F1113" s="319" t="str">
        <f t="shared" si="107"/>
        <v/>
      </c>
      <c r="G1113" s="320"/>
      <c r="H1113" s="319">
        <f t="shared" si="102"/>
        <v>0</v>
      </c>
    </row>
    <row r="1114" spans="2:8">
      <c r="B1114" s="318" t="str">
        <f t="shared" si="103"/>
        <v/>
      </c>
      <c r="C1114" s="317" t="str">
        <f t="shared" si="104"/>
        <v/>
      </c>
      <c r="D1114" s="321" t="str">
        <f t="shared" si="105"/>
        <v/>
      </c>
      <c r="E1114" s="319" t="str">
        <f t="shared" si="106"/>
        <v/>
      </c>
      <c r="F1114" s="319" t="str">
        <f t="shared" si="107"/>
        <v/>
      </c>
      <c r="G1114" s="320"/>
      <c r="H1114" s="319">
        <f t="shared" si="102"/>
        <v>0</v>
      </c>
    </row>
    <row r="1115" spans="2:8">
      <c r="B1115" s="318" t="str">
        <f t="shared" si="103"/>
        <v/>
      </c>
      <c r="C1115" s="317" t="str">
        <f t="shared" si="104"/>
        <v/>
      </c>
      <c r="D1115" s="321" t="str">
        <f t="shared" si="105"/>
        <v/>
      </c>
      <c r="E1115" s="319" t="str">
        <f t="shared" si="106"/>
        <v/>
      </c>
      <c r="F1115" s="319" t="str">
        <f t="shared" si="107"/>
        <v/>
      </c>
      <c r="G1115" s="320"/>
      <c r="H1115" s="319">
        <f t="shared" si="102"/>
        <v>0</v>
      </c>
    </row>
    <row r="1116" spans="2:8">
      <c r="B1116" s="318" t="str">
        <f t="shared" si="103"/>
        <v/>
      </c>
      <c r="C1116" s="317" t="str">
        <f t="shared" si="104"/>
        <v/>
      </c>
      <c r="D1116" s="321" t="str">
        <f t="shared" si="105"/>
        <v/>
      </c>
      <c r="E1116" s="319" t="str">
        <f t="shared" si="106"/>
        <v/>
      </c>
      <c r="F1116" s="319" t="str">
        <f t="shared" si="107"/>
        <v/>
      </c>
      <c r="G1116" s="320"/>
      <c r="H1116" s="319">
        <f t="shared" si="102"/>
        <v>0</v>
      </c>
    </row>
    <row r="1117" spans="2:8">
      <c r="B1117" s="318" t="str">
        <f t="shared" si="103"/>
        <v/>
      </c>
      <c r="C1117" s="317" t="str">
        <f t="shared" si="104"/>
        <v/>
      </c>
      <c r="D1117" s="321" t="str">
        <f t="shared" si="105"/>
        <v/>
      </c>
      <c r="E1117" s="319" t="str">
        <f t="shared" si="106"/>
        <v/>
      </c>
      <c r="F1117" s="319" t="str">
        <f t="shared" si="107"/>
        <v/>
      </c>
      <c r="G1117" s="320"/>
      <c r="H1117" s="319">
        <f t="shared" si="102"/>
        <v>0</v>
      </c>
    </row>
    <row r="1118" spans="2:8">
      <c r="B1118" s="318" t="str">
        <f t="shared" si="103"/>
        <v/>
      </c>
      <c r="C1118" s="317" t="str">
        <f t="shared" si="104"/>
        <v/>
      </c>
      <c r="D1118" s="321" t="str">
        <f t="shared" si="105"/>
        <v/>
      </c>
      <c r="E1118" s="319" t="str">
        <f t="shared" si="106"/>
        <v/>
      </c>
      <c r="F1118" s="319" t="str">
        <f t="shared" si="107"/>
        <v/>
      </c>
      <c r="G1118" s="320"/>
      <c r="H1118" s="319">
        <f t="shared" si="102"/>
        <v>0</v>
      </c>
    </row>
    <row r="1119" spans="2:8">
      <c r="B1119" s="318" t="str">
        <f t="shared" si="103"/>
        <v/>
      </c>
      <c r="C1119" s="317" t="str">
        <f t="shared" si="104"/>
        <v/>
      </c>
      <c r="D1119" s="321" t="str">
        <f t="shared" si="105"/>
        <v/>
      </c>
      <c r="E1119" s="319" t="str">
        <f t="shared" si="106"/>
        <v/>
      </c>
      <c r="F1119" s="319" t="str">
        <f t="shared" si="107"/>
        <v/>
      </c>
      <c r="G1119" s="320"/>
      <c r="H1119" s="319">
        <f t="shared" si="102"/>
        <v>0</v>
      </c>
    </row>
    <row r="1120" spans="2:8">
      <c r="B1120" s="318" t="str">
        <f t="shared" si="103"/>
        <v/>
      </c>
      <c r="C1120" s="317" t="str">
        <f t="shared" si="104"/>
        <v/>
      </c>
      <c r="D1120" s="321" t="str">
        <f t="shared" si="105"/>
        <v/>
      </c>
      <c r="E1120" s="319" t="str">
        <f t="shared" si="106"/>
        <v/>
      </c>
      <c r="F1120" s="319" t="str">
        <f t="shared" si="107"/>
        <v/>
      </c>
      <c r="G1120" s="320"/>
      <c r="H1120" s="319">
        <f t="shared" si="102"/>
        <v>0</v>
      </c>
    </row>
    <row r="1121" spans="2:8">
      <c r="B1121" s="318" t="str">
        <f t="shared" si="103"/>
        <v/>
      </c>
      <c r="C1121" s="317" t="str">
        <f t="shared" si="104"/>
        <v/>
      </c>
      <c r="D1121" s="321" t="str">
        <f t="shared" si="105"/>
        <v/>
      </c>
      <c r="E1121" s="319" t="str">
        <f t="shared" si="106"/>
        <v/>
      </c>
      <c r="F1121" s="319" t="str">
        <f t="shared" si="107"/>
        <v/>
      </c>
      <c r="G1121" s="320"/>
      <c r="H1121" s="319">
        <f t="shared" si="102"/>
        <v>0</v>
      </c>
    </row>
    <row r="1122" spans="2:8">
      <c r="B1122" s="318" t="str">
        <f t="shared" si="103"/>
        <v/>
      </c>
      <c r="C1122" s="317" t="str">
        <f t="shared" si="104"/>
        <v/>
      </c>
      <c r="D1122" s="321" t="str">
        <f t="shared" si="105"/>
        <v/>
      </c>
      <c r="E1122" s="319" t="str">
        <f t="shared" si="106"/>
        <v/>
      </c>
      <c r="F1122" s="319" t="str">
        <f t="shared" si="107"/>
        <v/>
      </c>
      <c r="G1122" s="320"/>
      <c r="H1122" s="319">
        <f t="shared" si="102"/>
        <v>0</v>
      </c>
    </row>
    <row r="1123" spans="2:8">
      <c r="B1123" s="318" t="str">
        <f t="shared" si="103"/>
        <v/>
      </c>
      <c r="C1123" s="317" t="str">
        <f t="shared" si="104"/>
        <v/>
      </c>
      <c r="D1123" s="321" t="str">
        <f t="shared" si="105"/>
        <v/>
      </c>
      <c r="E1123" s="319" t="str">
        <f t="shared" si="106"/>
        <v/>
      </c>
      <c r="F1123" s="319" t="str">
        <f t="shared" si="107"/>
        <v/>
      </c>
      <c r="G1123" s="320"/>
      <c r="H1123" s="319">
        <f t="shared" si="102"/>
        <v>0</v>
      </c>
    </row>
    <row r="1124" spans="2:8">
      <c r="B1124" s="318" t="str">
        <f t="shared" si="103"/>
        <v/>
      </c>
      <c r="C1124" s="317" t="str">
        <f t="shared" si="104"/>
        <v/>
      </c>
      <c r="D1124" s="321" t="str">
        <f t="shared" si="105"/>
        <v/>
      </c>
      <c r="E1124" s="319" t="str">
        <f t="shared" si="106"/>
        <v/>
      </c>
      <c r="F1124" s="319" t="str">
        <f t="shared" si="107"/>
        <v/>
      </c>
      <c r="G1124" s="320"/>
      <c r="H1124" s="319">
        <f t="shared" si="102"/>
        <v>0</v>
      </c>
    </row>
    <row r="1125" spans="2:8">
      <c r="B1125" s="318" t="str">
        <f t="shared" si="103"/>
        <v/>
      </c>
      <c r="C1125" s="317" t="str">
        <f t="shared" si="104"/>
        <v/>
      </c>
      <c r="D1125" s="321" t="str">
        <f t="shared" si="105"/>
        <v/>
      </c>
      <c r="E1125" s="319" t="str">
        <f t="shared" si="106"/>
        <v/>
      </c>
      <c r="F1125" s="319" t="str">
        <f t="shared" si="107"/>
        <v/>
      </c>
      <c r="G1125" s="320"/>
      <c r="H1125" s="319">
        <f t="shared" si="102"/>
        <v>0</v>
      </c>
    </row>
    <row r="1126" spans="2:8">
      <c r="B1126" s="318" t="str">
        <f t="shared" si="103"/>
        <v/>
      </c>
      <c r="C1126" s="317" t="str">
        <f t="shared" si="104"/>
        <v/>
      </c>
      <c r="D1126" s="321" t="str">
        <f t="shared" si="105"/>
        <v/>
      </c>
      <c r="E1126" s="319" t="str">
        <f t="shared" si="106"/>
        <v/>
      </c>
      <c r="F1126" s="319" t="str">
        <f t="shared" si="107"/>
        <v/>
      </c>
      <c r="G1126" s="320"/>
      <c r="H1126" s="319">
        <f t="shared" si="102"/>
        <v>0</v>
      </c>
    </row>
    <row r="1127" spans="2:8">
      <c r="B1127" s="318" t="str">
        <f t="shared" si="103"/>
        <v/>
      </c>
      <c r="C1127" s="317" t="str">
        <f t="shared" si="104"/>
        <v/>
      </c>
      <c r="D1127" s="321" t="str">
        <f t="shared" si="105"/>
        <v/>
      </c>
      <c r="E1127" s="319" t="str">
        <f t="shared" si="106"/>
        <v/>
      </c>
      <c r="F1127" s="319" t="str">
        <f t="shared" si="107"/>
        <v/>
      </c>
      <c r="G1127" s="320"/>
      <c r="H1127" s="319">
        <f t="shared" si="102"/>
        <v>0</v>
      </c>
    </row>
    <row r="1128" spans="2:8">
      <c r="B1128" s="318" t="str">
        <f t="shared" si="103"/>
        <v/>
      </c>
      <c r="C1128" s="317" t="str">
        <f t="shared" si="104"/>
        <v/>
      </c>
      <c r="D1128" s="321" t="str">
        <f t="shared" si="105"/>
        <v/>
      </c>
      <c r="E1128" s="319" t="str">
        <f t="shared" si="106"/>
        <v/>
      </c>
      <c r="F1128" s="319" t="str">
        <f t="shared" si="107"/>
        <v/>
      </c>
      <c r="G1128" s="320"/>
      <c r="H1128" s="319">
        <f t="shared" si="102"/>
        <v>0</v>
      </c>
    </row>
    <row r="1129" spans="2:8">
      <c r="B1129" s="318" t="str">
        <f t="shared" si="103"/>
        <v/>
      </c>
      <c r="C1129" s="317" t="str">
        <f t="shared" si="104"/>
        <v/>
      </c>
      <c r="D1129" s="321" t="str">
        <f t="shared" si="105"/>
        <v/>
      </c>
      <c r="E1129" s="319" t="str">
        <f t="shared" si="106"/>
        <v/>
      </c>
      <c r="F1129" s="319" t="str">
        <f t="shared" si="107"/>
        <v/>
      </c>
      <c r="G1129" s="320"/>
      <c r="H1129" s="319">
        <f t="shared" si="102"/>
        <v>0</v>
      </c>
    </row>
    <row r="1130" spans="2:8">
      <c r="B1130" s="318" t="str">
        <f t="shared" si="103"/>
        <v/>
      </c>
      <c r="C1130" s="317" t="str">
        <f t="shared" si="104"/>
        <v/>
      </c>
      <c r="D1130" s="321" t="str">
        <f t="shared" si="105"/>
        <v/>
      </c>
      <c r="E1130" s="319" t="str">
        <f t="shared" si="106"/>
        <v/>
      </c>
      <c r="F1130" s="319" t="str">
        <f t="shared" si="107"/>
        <v/>
      </c>
      <c r="G1130" s="320"/>
      <c r="H1130" s="319">
        <f t="shared" si="102"/>
        <v>0</v>
      </c>
    </row>
    <row r="1131" spans="2:8">
      <c r="B1131" s="318" t="str">
        <f t="shared" si="103"/>
        <v/>
      </c>
      <c r="C1131" s="317" t="str">
        <f t="shared" si="104"/>
        <v/>
      </c>
      <c r="D1131" s="321" t="str">
        <f t="shared" si="105"/>
        <v/>
      </c>
      <c r="E1131" s="319" t="str">
        <f t="shared" si="106"/>
        <v/>
      </c>
      <c r="F1131" s="319" t="str">
        <f t="shared" si="107"/>
        <v/>
      </c>
      <c r="G1131" s="320"/>
      <c r="H1131" s="319">
        <f t="shared" si="102"/>
        <v>0</v>
      </c>
    </row>
    <row r="1132" spans="2:8">
      <c r="B1132" s="318" t="str">
        <f t="shared" si="103"/>
        <v/>
      </c>
      <c r="C1132" s="317" t="str">
        <f t="shared" si="104"/>
        <v/>
      </c>
      <c r="D1132" s="321" t="str">
        <f t="shared" si="105"/>
        <v/>
      </c>
      <c r="E1132" s="319" t="str">
        <f t="shared" si="106"/>
        <v/>
      </c>
      <c r="F1132" s="319" t="str">
        <f t="shared" si="107"/>
        <v/>
      </c>
      <c r="G1132" s="320"/>
      <c r="H1132" s="319">
        <f t="shared" si="102"/>
        <v>0</v>
      </c>
    </row>
    <row r="1133" spans="2:8">
      <c r="B1133" s="318" t="str">
        <f t="shared" si="103"/>
        <v/>
      </c>
      <c r="C1133" s="317" t="str">
        <f t="shared" si="104"/>
        <v/>
      </c>
      <c r="D1133" s="321" t="str">
        <f t="shared" si="105"/>
        <v/>
      </c>
      <c r="E1133" s="319" t="str">
        <f t="shared" si="106"/>
        <v/>
      </c>
      <c r="F1133" s="319" t="str">
        <f t="shared" si="107"/>
        <v/>
      </c>
      <c r="G1133" s="320"/>
      <c r="H1133" s="319">
        <f t="shared" si="102"/>
        <v>0</v>
      </c>
    </row>
    <row r="1134" spans="2:8">
      <c r="B1134" s="318" t="str">
        <f t="shared" si="103"/>
        <v/>
      </c>
      <c r="C1134" s="317" t="str">
        <f t="shared" si="104"/>
        <v/>
      </c>
      <c r="D1134" s="321" t="str">
        <f t="shared" si="105"/>
        <v/>
      </c>
      <c r="E1134" s="319" t="str">
        <f t="shared" si="106"/>
        <v/>
      </c>
      <c r="F1134" s="319" t="str">
        <f t="shared" si="107"/>
        <v/>
      </c>
      <c r="G1134" s="320"/>
      <c r="H1134" s="319">
        <f t="shared" si="102"/>
        <v>0</v>
      </c>
    </row>
    <row r="1135" spans="2:8">
      <c r="B1135" s="318" t="str">
        <f t="shared" si="103"/>
        <v/>
      </c>
      <c r="C1135" s="317" t="str">
        <f t="shared" si="104"/>
        <v/>
      </c>
      <c r="D1135" s="321" t="str">
        <f t="shared" si="105"/>
        <v/>
      </c>
      <c r="E1135" s="319" t="str">
        <f t="shared" si="106"/>
        <v/>
      </c>
      <c r="F1135" s="319" t="str">
        <f t="shared" si="107"/>
        <v/>
      </c>
      <c r="G1135" s="320"/>
      <c r="H1135" s="319">
        <f t="shared" si="102"/>
        <v>0</v>
      </c>
    </row>
    <row r="1136" spans="2:8">
      <c r="B1136" s="318" t="str">
        <f t="shared" si="103"/>
        <v/>
      </c>
      <c r="C1136" s="317" t="str">
        <f t="shared" si="104"/>
        <v/>
      </c>
      <c r="D1136" s="321" t="str">
        <f t="shared" si="105"/>
        <v/>
      </c>
      <c r="E1136" s="319" t="str">
        <f t="shared" si="106"/>
        <v/>
      </c>
      <c r="F1136" s="319" t="str">
        <f t="shared" si="107"/>
        <v/>
      </c>
      <c r="G1136" s="320"/>
      <c r="H1136" s="319">
        <f t="shared" si="102"/>
        <v>0</v>
      </c>
    </row>
    <row r="1137" spans="2:8">
      <c r="B1137" s="318" t="str">
        <f t="shared" si="103"/>
        <v/>
      </c>
      <c r="C1137" s="317" t="str">
        <f t="shared" si="104"/>
        <v/>
      </c>
      <c r="D1137" s="321" t="str">
        <f t="shared" si="105"/>
        <v/>
      </c>
      <c r="E1137" s="319" t="str">
        <f t="shared" si="106"/>
        <v/>
      </c>
      <c r="F1137" s="319" t="str">
        <f t="shared" si="107"/>
        <v/>
      </c>
      <c r="G1137" s="320"/>
      <c r="H1137" s="319">
        <f t="shared" si="102"/>
        <v>0</v>
      </c>
    </row>
    <row r="1138" spans="2:8">
      <c r="B1138" s="318" t="str">
        <f t="shared" si="103"/>
        <v/>
      </c>
      <c r="C1138" s="317" t="str">
        <f t="shared" si="104"/>
        <v/>
      </c>
      <c r="D1138" s="321" t="str">
        <f t="shared" si="105"/>
        <v/>
      </c>
      <c r="E1138" s="319" t="str">
        <f t="shared" si="106"/>
        <v/>
      </c>
      <c r="F1138" s="319" t="str">
        <f t="shared" si="107"/>
        <v/>
      </c>
      <c r="G1138" s="320"/>
      <c r="H1138" s="319">
        <f t="shared" si="102"/>
        <v>0</v>
      </c>
    </row>
    <row r="1139" spans="2:8">
      <c r="B1139" s="318" t="str">
        <f t="shared" si="103"/>
        <v/>
      </c>
      <c r="C1139" s="317" t="str">
        <f t="shared" si="104"/>
        <v/>
      </c>
      <c r="D1139" s="321" t="str">
        <f t="shared" si="105"/>
        <v/>
      </c>
      <c r="E1139" s="319" t="str">
        <f t="shared" si="106"/>
        <v/>
      </c>
      <c r="F1139" s="319" t="str">
        <f t="shared" si="107"/>
        <v/>
      </c>
      <c r="G1139" s="320"/>
      <c r="H1139" s="319">
        <f t="shared" si="102"/>
        <v>0</v>
      </c>
    </row>
    <row r="1140" spans="2:8">
      <c r="B1140" s="318" t="str">
        <f t="shared" si="103"/>
        <v/>
      </c>
      <c r="C1140" s="317" t="str">
        <f t="shared" si="104"/>
        <v/>
      </c>
      <c r="D1140" s="321" t="str">
        <f t="shared" si="105"/>
        <v/>
      </c>
      <c r="E1140" s="319" t="str">
        <f t="shared" si="106"/>
        <v/>
      </c>
      <c r="F1140" s="319" t="str">
        <f t="shared" si="107"/>
        <v/>
      </c>
      <c r="G1140" s="320"/>
      <c r="H1140" s="319">
        <f t="shared" si="102"/>
        <v>0</v>
      </c>
    </row>
    <row r="1141" spans="2:8">
      <c r="B1141" s="318" t="str">
        <f t="shared" si="103"/>
        <v/>
      </c>
      <c r="C1141" s="317" t="str">
        <f t="shared" si="104"/>
        <v/>
      </c>
      <c r="D1141" s="321" t="str">
        <f t="shared" si="105"/>
        <v/>
      </c>
      <c r="E1141" s="319" t="str">
        <f t="shared" si="106"/>
        <v/>
      </c>
      <c r="F1141" s="319" t="str">
        <f t="shared" si="107"/>
        <v/>
      </c>
      <c r="G1141" s="320"/>
      <c r="H1141" s="319">
        <f t="shared" si="102"/>
        <v>0</v>
      </c>
    </row>
    <row r="1142" spans="2:8">
      <c r="B1142" s="318" t="str">
        <f t="shared" si="103"/>
        <v/>
      </c>
      <c r="C1142" s="317" t="str">
        <f t="shared" si="104"/>
        <v/>
      </c>
      <c r="D1142" s="321" t="str">
        <f t="shared" si="105"/>
        <v/>
      </c>
      <c r="E1142" s="319" t="str">
        <f t="shared" si="106"/>
        <v/>
      </c>
      <c r="F1142" s="319" t="str">
        <f t="shared" si="107"/>
        <v/>
      </c>
      <c r="G1142" s="320"/>
      <c r="H1142" s="319">
        <f t="shared" si="102"/>
        <v>0</v>
      </c>
    </row>
    <row r="1143" spans="2:8">
      <c r="B1143" s="318" t="str">
        <f t="shared" si="103"/>
        <v/>
      </c>
      <c r="C1143" s="317" t="str">
        <f t="shared" si="104"/>
        <v/>
      </c>
      <c r="D1143" s="321" t="str">
        <f t="shared" si="105"/>
        <v/>
      </c>
      <c r="E1143" s="319" t="str">
        <f t="shared" si="106"/>
        <v/>
      </c>
      <c r="F1143" s="319" t="str">
        <f t="shared" si="107"/>
        <v/>
      </c>
      <c r="G1143" s="320"/>
      <c r="H1143" s="319">
        <f t="shared" si="102"/>
        <v>0</v>
      </c>
    </row>
    <row r="1144" spans="2:8">
      <c r="B1144" s="318" t="str">
        <f t="shared" si="103"/>
        <v/>
      </c>
      <c r="C1144" s="317" t="str">
        <f t="shared" si="104"/>
        <v/>
      </c>
      <c r="D1144" s="321" t="str">
        <f t="shared" si="105"/>
        <v/>
      </c>
      <c r="E1144" s="319" t="str">
        <f t="shared" si="106"/>
        <v/>
      </c>
      <c r="F1144" s="319" t="str">
        <f t="shared" si="107"/>
        <v/>
      </c>
      <c r="G1144" s="320"/>
      <c r="H1144" s="319">
        <f t="shared" si="102"/>
        <v>0</v>
      </c>
    </row>
    <row r="1145" spans="2:8">
      <c r="B1145" s="318" t="str">
        <f t="shared" si="103"/>
        <v/>
      </c>
      <c r="C1145" s="317" t="str">
        <f t="shared" si="104"/>
        <v/>
      </c>
      <c r="D1145" s="321" t="str">
        <f t="shared" si="105"/>
        <v/>
      </c>
      <c r="E1145" s="319" t="str">
        <f t="shared" si="106"/>
        <v/>
      </c>
      <c r="F1145" s="319" t="str">
        <f t="shared" si="107"/>
        <v/>
      </c>
      <c r="G1145" s="320"/>
      <c r="H1145" s="319">
        <f t="shared" si="102"/>
        <v>0</v>
      </c>
    </row>
    <row r="1146" spans="2:8">
      <c r="B1146" s="318" t="str">
        <f t="shared" si="103"/>
        <v/>
      </c>
      <c r="C1146" s="317" t="str">
        <f t="shared" si="104"/>
        <v/>
      </c>
      <c r="D1146" s="321" t="str">
        <f t="shared" si="105"/>
        <v/>
      </c>
      <c r="E1146" s="319" t="str">
        <f t="shared" si="106"/>
        <v/>
      </c>
      <c r="F1146" s="319" t="str">
        <f t="shared" si="107"/>
        <v/>
      </c>
      <c r="G1146" s="320"/>
      <c r="H1146" s="319">
        <f t="shared" si="102"/>
        <v>0</v>
      </c>
    </row>
    <row r="1147" spans="2:8">
      <c r="B1147" s="318" t="str">
        <f t="shared" si="103"/>
        <v/>
      </c>
      <c r="C1147" s="317" t="str">
        <f t="shared" si="104"/>
        <v/>
      </c>
      <c r="D1147" s="321" t="str">
        <f t="shared" si="105"/>
        <v/>
      </c>
      <c r="E1147" s="319" t="str">
        <f t="shared" si="106"/>
        <v/>
      </c>
      <c r="F1147" s="319" t="str">
        <f t="shared" si="107"/>
        <v/>
      </c>
      <c r="G1147" s="320"/>
      <c r="H1147" s="319">
        <f t="shared" si="102"/>
        <v>0</v>
      </c>
    </row>
    <row r="1148" spans="2:8">
      <c r="B1148" s="318" t="str">
        <f t="shared" si="103"/>
        <v/>
      </c>
      <c r="C1148" s="317" t="str">
        <f t="shared" si="104"/>
        <v/>
      </c>
      <c r="D1148" s="321" t="str">
        <f t="shared" si="105"/>
        <v/>
      </c>
      <c r="E1148" s="319" t="str">
        <f t="shared" si="106"/>
        <v/>
      </c>
      <c r="F1148" s="319" t="str">
        <f t="shared" si="107"/>
        <v/>
      </c>
      <c r="G1148" s="320"/>
      <c r="H1148" s="319">
        <f t="shared" si="102"/>
        <v>0</v>
      </c>
    </row>
    <row r="1149" spans="2:8">
      <c r="B1149" s="318" t="str">
        <f t="shared" si="103"/>
        <v/>
      </c>
      <c r="C1149" s="317" t="str">
        <f t="shared" si="104"/>
        <v/>
      </c>
      <c r="D1149" s="321" t="str">
        <f t="shared" si="105"/>
        <v/>
      </c>
      <c r="E1149" s="319" t="str">
        <f t="shared" si="106"/>
        <v/>
      </c>
      <c r="F1149" s="319" t="str">
        <f t="shared" si="107"/>
        <v/>
      </c>
      <c r="G1149" s="320"/>
      <c r="H1149" s="319">
        <f t="shared" si="102"/>
        <v>0</v>
      </c>
    </row>
    <row r="1150" spans="2:8">
      <c r="B1150" s="318" t="str">
        <f t="shared" si="103"/>
        <v/>
      </c>
      <c r="C1150" s="317" t="str">
        <f t="shared" si="104"/>
        <v/>
      </c>
      <c r="D1150" s="321" t="str">
        <f t="shared" si="105"/>
        <v/>
      </c>
      <c r="E1150" s="319" t="str">
        <f t="shared" si="106"/>
        <v/>
      </c>
      <c r="F1150" s="319" t="str">
        <f t="shared" si="107"/>
        <v/>
      </c>
      <c r="G1150" s="320"/>
      <c r="H1150" s="319">
        <f t="shared" si="102"/>
        <v>0</v>
      </c>
    </row>
    <row r="1151" spans="2:8">
      <c r="B1151" s="318" t="str">
        <f t="shared" si="103"/>
        <v/>
      </c>
      <c r="C1151" s="317" t="str">
        <f t="shared" si="104"/>
        <v/>
      </c>
      <c r="D1151" s="321" t="str">
        <f t="shared" si="105"/>
        <v/>
      </c>
      <c r="E1151" s="319" t="str">
        <f t="shared" si="106"/>
        <v/>
      </c>
      <c r="F1151" s="319" t="str">
        <f t="shared" si="107"/>
        <v/>
      </c>
      <c r="G1151" s="320"/>
      <c r="H1151" s="319">
        <f t="shared" si="102"/>
        <v>0</v>
      </c>
    </row>
    <row r="1152" spans="2:8">
      <c r="B1152" s="318" t="str">
        <f t="shared" si="103"/>
        <v/>
      </c>
      <c r="C1152" s="317" t="str">
        <f t="shared" si="104"/>
        <v/>
      </c>
      <c r="D1152" s="321" t="str">
        <f t="shared" si="105"/>
        <v/>
      </c>
      <c r="E1152" s="319" t="str">
        <f t="shared" si="106"/>
        <v/>
      </c>
      <c r="F1152" s="319" t="str">
        <f t="shared" si="107"/>
        <v/>
      </c>
      <c r="G1152" s="320"/>
      <c r="H1152" s="319">
        <f t="shared" si="102"/>
        <v>0</v>
      </c>
    </row>
    <row r="1153" spans="2:8">
      <c r="B1153" s="318" t="str">
        <f t="shared" si="103"/>
        <v/>
      </c>
      <c r="C1153" s="317" t="str">
        <f t="shared" si="104"/>
        <v/>
      </c>
      <c r="D1153" s="321" t="str">
        <f t="shared" si="105"/>
        <v/>
      </c>
      <c r="E1153" s="319" t="str">
        <f t="shared" si="106"/>
        <v/>
      </c>
      <c r="F1153" s="319" t="str">
        <f t="shared" si="107"/>
        <v/>
      </c>
      <c r="G1153" s="320"/>
      <c r="H1153" s="319">
        <f t="shared" si="102"/>
        <v>0</v>
      </c>
    </row>
    <row r="1154" spans="2:8">
      <c r="B1154" s="318" t="str">
        <f t="shared" si="103"/>
        <v/>
      </c>
      <c r="C1154" s="317" t="str">
        <f t="shared" si="104"/>
        <v/>
      </c>
      <c r="D1154" s="321" t="str">
        <f t="shared" si="105"/>
        <v/>
      </c>
      <c r="E1154" s="319" t="str">
        <f t="shared" si="106"/>
        <v/>
      </c>
      <c r="F1154" s="319" t="str">
        <f t="shared" si="107"/>
        <v/>
      </c>
      <c r="G1154" s="320"/>
      <c r="H1154" s="319">
        <f t="shared" si="102"/>
        <v>0</v>
      </c>
    </row>
    <row r="1155" spans="2:8">
      <c r="B1155" s="318" t="str">
        <f t="shared" si="103"/>
        <v/>
      </c>
      <c r="C1155" s="317" t="str">
        <f t="shared" si="104"/>
        <v/>
      </c>
      <c r="D1155" s="321" t="str">
        <f t="shared" si="105"/>
        <v/>
      </c>
      <c r="E1155" s="319" t="str">
        <f t="shared" si="106"/>
        <v/>
      </c>
      <c r="F1155" s="319" t="str">
        <f t="shared" si="107"/>
        <v/>
      </c>
      <c r="G1155" s="320"/>
      <c r="H1155" s="319">
        <f t="shared" si="102"/>
        <v>0</v>
      </c>
    </row>
    <row r="1156" spans="2:8">
      <c r="B1156" s="318" t="str">
        <f t="shared" si="103"/>
        <v/>
      </c>
      <c r="C1156" s="317" t="str">
        <f t="shared" si="104"/>
        <v/>
      </c>
      <c r="D1156" s="321" t="str">
        <f t="shared" si="105"/>
        <v/>
      </c>
      <c r="E1156" s="319" t="str">
        <f t="shared" si="106"/>
        <v/>
      </c>
      <c r="F1156" s="319" t="str">
        <f t="shared" si="107"/>
        <v/>
      </c>
      <c r="G1156" s="320"/>
      <c r="H1156" s="319">
        <f t="shared" si="102"/>
        <v>0</v>
      </c>
    </row>
    <row r="1157" spans="2:8">
      <c r="B1157" s="318" t="str">
        <f t="shared" si="103"/>
        <v/>
      </c>
      <c r="C1157" s="317" t="str">
        <f t="shared" si="104"/>
        <v/>
      </c>
      <c r="D1157" s="321" t="str">
        <f t="shared" si="105"/>
        <v/>
      </c>
      <c r="E1157" s="319" t="str">
        <f t="shared" si="106"/>
        <v/>
      </c>
      <c r="F1157" s="319" t="str">
        <f t="shared" si="107"/>
        <v/>
      </c>
      <c r="G1157" s="320"/>
      <c r="H1157" s="319">
        <f t="shared" si="102"/>
        <v>0</v>
      </c>
    </row>
    <row r="1158" spans="2:8">
      <c r="B1158" s="318" t="str">
        <f t="shared" si="103"/>
        <v/>
      </c>
      <c r="C1158" s="317" t="str">
        <f t="shared" si="104"/>
        <v/>
      </c>
      <c r="D1158" s="321" t="str">
        <f t="shared" si="105"/>
        <v/>
      </c>
      <c r="E1158" s="319" t="str">
        <f t="shared" si="106"/>
        <v/>
      </c>
      <c r="F1158" s="319" t="str">
        <f t="shared" si="107"/>
        <v/>
      </c>
      <c r="G1158" s="320"/>
      <c r="H1158" s="319">
        <f t="shared" si="102"/>
        <v>0</v>
      </c>
    </row>
    <row r="1159" spans="2:8">
      <c r="B1159" s="318" t="str">
        <f t="shared" si="103"/>
        <v/>
      </c>
      <c r="C1159" s="317" t="str">
        <f t="shared" si="104"/>
        <v/>
      </c>
      <c r="D1159" s="321" t="str">
        <f t="shared" si="105"/>
        <v/>
      </c>
      <c r="E1159" s="319" t="str">
        <f t="shared" si="106"/>
        <v/>
      </c>
      <c r="F1159" s="319" t="str">
        <f t="shared" si="107"/>
        <v/>
      </c>
      <c r="G1159" s="320"/>
      <c r="H1159" s="319">
        <f t="shared" si="102"/>
        <v>0</v>
      </c>
    </row>
    <row r="1160" spans="2:8">
      <c r="B1160" s="318" t="str">
        <f t="shared" si="103"/>
        <v/>
      </c>
      <c r="C1160" s="317" t="str">
        <f t="shared" si="104"/>
        <v/>
      </c>
      <c r="D1160" s="321" t="str">
        <f t="shared" si="105"/>
        <v/>
      </c>
      <c r="E1160" s="319" t="str">
        <f t="shared" si="106"/>
        <v/>
      </c>
      <c r="F1160" s="319" t="str">
        <f t="shared" si="107"/>
        <v/>
      </c>
      <c r="G1160" s="320"/>
      <c r="H1160" s="319">
        <f t="shared" si="102"/>
        <v>0</v>
      </c>
    </row>
    <row r="1161" spans="2:8">
      <c r="B1161" s="318" t="str">
        <f t="shared" si="103"/>
        <v/>
      </c>
      <c r="C1161" s="317" t="str">
        <f t="shared" si="104"/>
        <v/>
      </c>
      <c r="D1161" s="321" t="str">
        <f t="shared" si="105"/>
        <v/>
      </c>
      <c r="E1161" s="319" t="str">
        <f t="shared" si="106"/>
        <v/>
      </c>
      <c r="F1161" s="319" t="str">
        <f t="shared" si="107"/>
        <v/>
      </c>
      <c r="G1161" s="320"/>
      <c r="H1161" s="319">
        <f t="shared" si="102"/>
        <v>0</v>
      </c>
    </row>
    <row r="1162" spans="2:8">
      <c r="B1162" s="318" t="str">
        <f t="shared" si="103"/>
        <v/>
      </c>
      <c r="C1162" s="317" t="str">
        <f t="shared" si="104"/>
        <v/>
      </c>
      <c r="D1162" s="321" t="str">
        <f t="shared" si="105"/>
        <v/>
      </c>
      <c r="E1162" s="319" t="str">
        <f t="shared" si="106"/>
        <v/>
      </c>
      <c r="F1162" s="319" t="str">
        <f t="shared" si="107"/>
        <v/>
      </c>
      <c r="G1162" s="320"/>
      <c r="H1162" s="319">
        <f t="shared" si="102"/>
        <v>0</v>
      </c>
    </row>
    <row r="1163" spans="2:8">
      <c r="B1163" s="318" t="str">
        <f t="shared" si="103"/>
        <v/>
      </c>
      <c r="C1163" s="317" t="str">
        <f t="shared" si="104"/>
        <v/>
      </c>
      <c r="D1163" s="321" t="str">
        <f t="shared" si="105"/>
        <v/>
      </c>
      <c r="E1163" s="319" t="str">
        <f t="shared" si="106"/>
        <v/>
      </c>
      <c r="F1163" s="319" t="str">
        <f t="shared" si="107"/>
        <v/>
      </c>
      <c r="G1163" s="320"/>
      <c r="H1163" s="319">
        <f t="shared" si="102"/>
        <v>0</v>
      </c>
    </row>
    <row r="1164" spans="2:8">
      <c r="B1164" s="318" t="str">
        <f t="shared" si="103"/>
        <v/>
      </c>
      <c r="C1164" s="317" t="str">
        <f t="shared" si="104"/>
        <v/>
      </c>
      <c r="D1164" s="321" t="str">
        <f t="shared" si="105"/>
        <v/>
      </c>
      <c r="E1164" s="319" t="str">
        <f t="shared" si="106"/>
        <v/>
      </c>
      <c r="F1164" s="319" t="str">
        <f t="shared" si="107"/>
        <v/>
      </c>
      <c r="G1164" s="320"/>
      <c r="H1164" s="319">
        <f t="shared" si="102"/>
        <v>0</v>
      </c>
    </row>
    <row r="1165" spans="2:8">
      <c r="B1165" s="318" t="str">
        <f t="shared" si="103"/>
        <v/>
      </c>
      <c r="C1165" s="317" t="str">
        <f t="shared" si="104"/>
        <v/>
      </c>
      <c r="D1165" s="321" t="str">
        <f t="shared" si="105"/>
        <v/>
      </c>
      <c r="E1165" s="319" t="str">
        <f t="shared" si="106"/>
        <v/>
      </c>
      <c r="F1165" s="319" t="str">
        <f t="shared" si="107"/>
        <v/>
      </c>
      <c r="G1165" s="320"/>
      <c r="H1165" s="319">
        <f t="shared" si="102"/>
        <v>0</v>
      </c>
    </row>
    <row r="1166" spans="2:8">
      <c r="B1166" s="318" t="str">
        <f t="shared" si="103"/>
        <v/>
      </c>
      <c r="C1166" s="317" t="str">
        <f t="shared" si="104"/>
        <v/>
      </c>
      <c r="D1166" s="321" t="str">
        <f t="shared" si="105"/>
        <v/>
      </c>
      <c r="E1166" s="319" t="str">
        <f t="shared" si="106"/>
        <v/>
      </c>
      <c r="F1166" s="319" t="str">
        <f t="shared" si="107"/>
        <v/>
      </c>
      <c r="G1166" s="320"/>
      <c r="H1166" s="319">
        <f t="shared" si="102"/>
        <v>0</v>
      </c>
    </row>
    <row r="1167" spans="2:8">
      <c r="B1167" s="318" t="str">
        <f t="shared" si="103"/>
        <v/>
      </c>
      <c r="C1167" s="317" t="str">
        <f t="shared" si="104"/>
        <v/>
      </c>
      <c r="D1167" s="321" t="str">
        <f t="shared" si="105"/>
        <v/>
      </c>
      <c r="E1167" s="319" t="str">
        <f t="shared" si="106"/>
        <v/>
      </c>
      <c r="F1167" s="319" t="str">
        <f t="shared" si="107"/>
        <v/>
      </c>
      <c r="G1167" s="320"/>
      <c r="H1167" s="319">
        <f t="shared" si="102"/>
        <v>0</v>
      </c>
    </row>
    <row r="1168" spans="2:8">
      <c r="B1168" s="318" t="str">
        <f t="shared" si="103"/>
        <v/>
      </c>
      <c r="C1168" s="317" t="str">
        <f t="shared" si="104"/>
        <v/>
      </c>
      <c r="D1168" s="321" t="str">
        <f t="shared" si="105"/>
        <v/>
      </c>
      <c r="E1168" s="319" t="str">
        <f t="shared" si="106"/>
        <v/>
      </c>
      <c r="F1168" s="319" t="str">
        <f t="shared" si="107"/>
        <v/>
      </c>
      <c r="G1168" s="320"/>
      <c r="H1168" s="319">
        <f t="shared" si="102"/>
        <v>0</v>
      </c>
    </row>
    <row r="1169" spans="2:8">
      <c r="B1169" s="318" t="str">
        <f t="shared" si="103"/>
        <v/>
      </c>
      <c r="C1169" s="317" t="str">
        <f t="shared" si="104"/>
        <v/>
      </c>
      <c r="D1169" s="321" t="str">
        <f t="shared" si="105"/>
        <v/>
      </c>
      <c r="E1169" s="319" t="str">
        <f t="shared" si="106"/>
        <v/>
      </c>
      <c r="F1169" s="319" t="str">
        <f t="shared" si="107"/>
        <v/>
      </c>
      <c r="G1169" s="320"/>
      <c r="H1169" s="319">
        <f t="shared" ref="H1169:H1232" si="108">IF(B1169="",0,ROUND(H1168-E1169-G1169,2))</f>
        <v>0</v>
      </c>
    </row>
    <row r="1170" spans="2:8">
      <c r="B1170" s="318" t="str">
        <f t="shared" ref="B1170:B1233" si="109">IF(B1169&lt;$H$7,IF(H1169&gt;0,B1169+1,""),"")</f>
        <v/>
      </c>
      <c r="C1170" s="317" t="str">
        <f t="shared" ref="C1170:C1233" si="110">IF(B1170="","",IF(B1170&lt;=$H$7,IF(payments_per_year=26,DATE(YEAR(start_date),MONTH(start_date),DAY(start_date)+14*B1170),IF(payments_per_year=52,DATE(YEAR(start_date),MONTH(start_date),DAY(start_date)+7*B1170),DATE(YEAR(start_date),MONTH(start_date)+B1170*12/$D$9,DAY(start_date)))),""))</f>
        <v/>
      </c>
      <c r="D1170" s="321" t="str">
        <f t="shared" ref="D1170:D1233" si="111">IF(C1170="","",IF($H$6+F1170&gt;H1169,ROUND(H1169+F1170,2),$H$6))</f>
        <v/>
      </c>
      <c r="E1170" s="319" t="str">
        <f t="shared" ref="E1170:E1233" si="112">IF(C1170="","",D1170-F1170)</f>
        <v/>
      </c>
      <c r="F1170" s="319" t="str">
        <f t="shared" ref="F1170:F1233" si="113">IF(C1170="","",ROUND(H1169*$D$7/payments_per_year,2))</f>
        <v/>
      </c>
      <c r="G1170" s="320"/>
      <c r="H1170" s="319">
        <f t="shared" si="108"/>
        <v>0</v>
      </c>
    </row>
    <row r="1171" spans="2:8">
      <c r="B1171" s="318" t="str">
        <f t="shared" si="109"/>
        <v/>
      </c>
      <c r="C1171" s="317" t="str">
        <f t="shared" si="110"/>
        <v/>
      </c>
      <c r="D1171" s="321" t="str">
        <f t="shared" si="111"/>
        <v/>
      </c>
      <c r="E1171" s="319" t="str">
        <f t="shared" si="112"/>
        <v/>
      </c>
      <c r="F1171" s="319" t="str">
        <f t="shared" si="113"/>
        <v/>
      </c>
      <c r="G1171" s="320"/>
      <c r="H1171" s="319">
        <f t="shared" si="108"/>
        <v>0</v>
      </c>
    </row>
    <row r="1172" spans="2:8">
      <c r="B1172" s="318" t="str">
        <f t="shared" si="109"/>
        <v/>
      </c>
      <c r="C1172" s="317" t="str">
        <f t="shared" si="110"/>
        <v/>
      </c>
      <c r="D1172" s="321" t="str">
        <f t="shared" si="111"/>
        <v/>
      </c>
      <c r="E1172" s="319" t="str">
        <f t="shared" si="112"/>
        <v/>
      </c>
      <c r="F1172" s="319" t="str">
        <f t="shared" si="113"/>
        <v/>
      </c>
      <c r="G1172" s="320"/>
      <c r="H1172" s="319">
        <f t="shared" si="108"/>
        <v>0</v>
      </c>
    </row>
    <row r="1173" spans="2:8">
      <c r="B1173" s="318" t="str">
        <f t="shared" si="109"/>
        <v/>
      </c>
      <c r="C1173" s="317" t="str">
        <f t="shared" si="110"/>
        <v/>
      </c>
      <c r="D1173" s="321" t="str">
        <f t="shared" si="111"/>
        <v/>
      </c>
      <c r="E1173" s="319" t="str">
        <f t="shared" si="112"/>
        <v/>
      </c>
      <c r="F1173" s="319" t="str">
        <f t="shared" si="113"/>
        <v/>
      </c>
      <c r="G1173" s="320"/>
      <c r="H1173" s="319">
        <f t="shared" si="108"/>
        <v>0</v>
      </c>
    </row>
    <row r="1174" spans="2:8">
      <c r="B1174" s="318" t="str">
        <f t="shared" si="109"/>
        <v/>
      </c>
      <c r="C1174" s="317" t="str">
        <f t="shared" si="110"/>
        <v/>
      </c>
      <c r="D1174" s="321" t="str">
        <f t="shared" si="111"/>
        <v/>
      </c>
      <c r="E1174" s="319" t="str">
        <f t="shared" si="112"/>
        <v/>
      </c>
      <c r="F1174" s="319" t="str">
        <f t="shared" si="113"/>
        <v/>
      </c>
      <c r="G1174" s="320"/>
      <c r="H1174" s="319">
        <f t="shared" si="108"/>
        <v>0</v>
      </c>
    </row>
    <row r="1175" spans="2:8">
      <c r="B1175" s="318" t="str">
        <f t="shared" si="109"/>
        <v/>
      </c>
      <c r="C1175" s="317" t="str">
        <f t="shared" si="110"/>
        <v/>
      </c>
      <c r="D1175" s="321" t="str">
        <f t="shared" si="111"/>
        <v/>
      </c>
      <c r="E1175" s="319" t="str">
        <f t="shared" si="112"/>
        <v/>
      </c>
      <c r="F1175" s="319" t="str">
        <f t="shared" si="113"/>
        <v/>
      </c>
      <c r="G1175" s="320"/>
      <c r="H1175" s="319">
        <f t="shared" si="108"/>
        <v>0</v>
      </c>
    </row>
    <row r="1176" spans="2:8">
      <c r="B1176" s="318" t="str">
        <f t="shared" si="109"/>
        <v/>
      </c>
      <c r="C1176" s="317" t="str">
        <f t="shared" si="110"/>
        <v/>
      </c>
      <c r="D1176" s="321" t="str">
        <f t="shared" si="111"/>
        <v/>
      </c>
      <c r="E1176" s="319" t="str">
        <f t="shared" si="112"/>
        <v/>
      </c>
      <c r="F1176" s="319" t="str">
        <f t="shared" si="113"/>
        <v/>
      </c>
      <c r="G1176" s="320"/>
      <c r="H1176" s="319">
        <f t="shared" si="108"/>
        <v>0</v>
      </c>
    </row>
    <row r="1177" spans="2:8">
      <c r="B1177" s="318" t="str">
        <f t="shared" si="109"/>
        <v/>
      </c>
      <c r="C1177" s="317" t="str">
        <f t="shared" si="110"/>
        <v/>
      </c>
      <c r="D1177" s="321" t="str">
        <f t="shared" si="111"/>
        <v/>
      </c>
      <c r="E1177" s="319" t="str">
        <f t="shared" si="112"/>
        <v/>
      </c>
      <c r="F1177" s="319" t="str">
        <f t="shared" si="113"/>
        <v/>
      </c>
      <c r="G1177" s="320"/>
      <c r="H1177" s="319">
        <f t="shared" si="108"/>
        <v>0</v>
      </c>
    </row>
    <row r="1178" spans="2:8">
      <c r="B1178" s="318" t="str">
        <f t="shared" si="109"/>
        <v/>
      </c>
      <c r="C1178" s="317" t="str">
        <f t="shared" si="110"/>
        <v/>
      </c>
      <c r="D1178" s="321" t="str">
        <f t="shared" si="111"/>
        <v/>
      </c>
      <c r="E1178" s="319" t="str">
        <f t="shared" si="112"/>
        <v/>
      </c>
      <c r="F1178" s="319" t="str">
        <f t="shared" si="113"/>
        <v/>
      </c>
      <c r="G1178" s="320"/>
      <c r="H1178" s="319">
        <f t="shared" si="108"/>
        <v>0</v>
      </c>
    </row>
    <row r="1179" spans="2:8">
      <c r="B1179" s="318" t="str">
        <f t="shared" si="109"/>
        <v/>
      </c>
      <c r="C1179" s="317" t="str">
        <f t="shared" si="110"/>
        <v/>
      </c>
      <c r="D1179" s="321" t="str">
        <f t="shared" si="111"/>
        <v/>
      </c>
      <c r="E1179" s="319" t="str">
        <f t="shared" si="112"/>
        <v/>
      </c>
      <c r="F1179" s="319" t="str">
        <f t="shared" si="113"/>
        <v/>
      </c>
      <c r="G1179" s="320"/>
      <c r="H1179" s="319">
        <f t="shared" si="108"/>
        <v>0</v>
      </c>
    </row>
    <row r="1180" spans="2:8">
      <c r="B1180" s="318" t="str">
        <f t="shared" si="109"/>
        <v/>
      </c>
      <c r="C1180" s="317" t="str">
        <f t="shared" si="110"/>
        <v/>
      </c>
      <c r="D1180" s="321" t="str">
        <f t="shared" si="111"/>
        <v/>
      </c>
      <c r="E1180" s="319" t="str">
        <f t="shared" si="112"/>
        <v/>
      </c>
      <c r="F1180" s="319" t="str">
        <f t="shared" si="113"/>
        <v/>
      </c>
      <c r="G1180" s="320"/>
      <c r="H1180" s="319">
        <f t="shared" si="108"/>
        <v>0</v>
      </c>
    </row>
    <row r="1181" spans="2:8">
      <c r="B1181" s="318" t="str">
        <f t="shared" si="109"/>
        <v/>
      </c>
      <c r="C1181" s="317" t="str">
        <f t="shared" si="110"/>
        <v/>
      </c>
      <c r="D1181" s="321" t="str">
        <f t="shared" si="111"/>
        <v/>
      </c>
      <c r="E1181" s="319" t="str">
        <f t="shared" si="112"/>
        <v/>
      </c>
      <c r="F1181" s="319" t="str">
        <f t="shared" si="113"/>
        <v/>
      </c>
      <c r="G1181" s="320"/>
      <c r="H1181" s="319">
        <f t="shared" si="108"/>
        <v>0</v>
      </c>
    </row>
    <row r="1182" spans="2:8">
      <c r="B1182" s="318" t="str">
        <f t="shared" si="109"/>
        <v/>
      </c>
      <c r="C1182" s="317" t="str">
        <f t="shared" si="110"/>
        <v/>
      </c>
      <c r="D1182" s="321" t="str">
        <f t="shared" si="111"/>
        <v/>
      </c>
      <c r="E1182" s="319" t="str">
        <f t="shared" si="112"/>
        <v/>
      </c>
      <c r="F1182" s="319" t="str">
        <f t="shared" si="113"/>
        <v/>
      </c>
      <c r="G1182" s="320"/>
      <c r="H1182" s="319">
        <f t="shared" si="108"/>
        <v>0</v>
      </c>
    </row>
    <row r="1183" spans="2:8">
      <c r="B1183" s="318" t="str">
        <f t="shared" si="109"/>
        <v/>
      </c>
      <c r="C1183" s="317" t="str">
        <f t="shared" si="110"/>
        <v/>
      </c>
      <c r="D1183" s="321" t="str">
        <f t="shared" si="111"/>
        <v/>
      </c>
      <c r="E1183" s="319" t="str">
        <f t="shared" si="112"/>
        <v/>
      </c>
      <c r="F1183" s="319" t="str">
        <f t="shared" si="113"/>
        <v/>
      </c>
      <c r="G1183" s="320"/>
      <c r="H1183" s="319">
        <f t="shared" si="108"/>
        <v>0</v>
      </c>
    </row>
    <row r="1184" spans="2:8">
      <c r="B1184" s="318" t="str">
        <f t="shared" si="109"/>
        <v/>
      </c>
      <c r="C1184" s="317" t="str">
        <f t="shared" si="110"/>
        <v/>
      </c>
      <c r="D1184" s="321" t="str">
        <f t="shared" si="111"/>
        <v/>
      </c>
      <c r="E1184" s="319" t="str">
        <f t="shared" si="112"/>
        <v/>
      </c>
      <c r="F1184" s="319" t="str">
        <f t="shared" si="113"/>
        <v/>
      </c>
      <c r="G1184" s="320"/>
      <c r="H1184" s="319">
        <f t="shared" si="108"/>
        <v>0</v>
      </c>
    </row>
    <row r="1185" spans="2:8">
      <c r="B1185" s="318" t="str">
        <f t="shared" si="109"/>
        <v/>
      </c>
      <c r="C1185" s="317" t="str">
        <f t="shared" si="110"/>
        <v/>
      </c>
      <c r="D1185" s="321" t="str">
        <f t="shared" si="111"/>
        <v/>
      </c>
      <c r="E1185" s="319" t="str">
        <f t="shared" si="112"/>
        <v/>
      </c>
      <c r="F1185" s="319" t="str">
        <f t="shared" si="113"/>
        <v/>
      </c>
      <c r="G1185" s="320"/>
      <c r="H1185" s="319">
        <f t="shared" si="108"/>
        <v>0</v>
      </c>
    </row>
    <row r="1186" spans="2:8">
      <c r="B1186" s="318" t="str">
        <f t="shared" si="109"/>
        <v/>
      </c>
      <c r="C1186" s="317" t="str">
        <f t="shared" si="110"/>
        <v/>
      </c>
      <c r="D1186" s="321" t="str">
        <f t="shared" si="111"/>
        <v/>
      </c>
      <c r="E1186" s="319" t="str">
        <f t="shared" si="112"/>
        <v/>
      </c>
      <c r="F1186" s="319" t="str">
        <f t="shared" si="113"/>
        <v/>
      </c>
      <c r="G1186" s="320"/>
      <c r="H1186" s="319">
        <f t="shared" si="108"/>
        <v>0</v>
      </c>
    </row>
    <row r="1187" spans="2:8">
      <c r="B1187" s="318" t="str">
        <f t="shared" si="109"/>
        <v/>
      </c>
      <c r="C1187" s="317" t="str">
        <f t="shared" si="110"/>
        <v/>
      </c>
      <c r="D1187" s="321" t="str">
        <f t="shared" si="111"/>
        <v/>
      </c>
      <c r="E1187" s="319" t="str">
        <f t="shared" si="112"/>
        <v/>
      </c>
      <c r="F1187" s="319" t="str">
        <f t="shared" si="113"/>
        <v/>
      </c>
      <c r="G1187" s="320"/>
      <c r="H1187" s="319">
        <f t="shared" si="108"/>
        <v>0</v>
      </c>
    </row>
    <row r="1188" spans="2:8">
      <c r="B1188" s="318" t="str">
        <f t="shared" si="109"/>
        <v/>
      </c>
      <c r="C1188" s="317" t="str">
        <f t="shared" si="110"/>
        <v/>
      </c>
      <c r="D1188" s="321" t="str">
        <f t="shared" si="111"/>
        <v/>
      </c>
      <c r="E1188" s="319" t="str">
        <f t="shared" si="112"/>
        <v/>
      </c>
      <c r="F1188" s="319" t="str">
        <f t="shared" si="113"/>
        <v/>
      </c>
      <c r="G1188" s="320"/>
      <c r="H1188" s="319">
        <f t="shared" si="108"/>
        <v>0</v>
      </c>
    </row>
    <row r="1189" spans="2:8">
      <c r="B1189" s="318" t="str">
        <f t="shared" si="109"/>
        <v/>
      </c>
      <c r="C1189" s="317" t="str">
        <f t="shared" si="110"/>
        <v/>
      </c>
      <c r="D1189" s="321" t="str">
        <f t="shared" si="111"/>
        <v/>
      </c>
      <c r="E1189" s="319" t="str">
        <f t="shared" si="112"/>
        <v/>
      </c>
      <c r="F1189" s="319" t="str">
        <f t="shared" si="113"/>
        <v/>
      </c>
      <c r="G1189" s="320"/>
      <c r="H1189" s="319">
        <f t="shared" si="108"/>
        <v>0</v>
      </c>
    </row>
    <row r="1190" spans="2:8">
      <c r="B1190" s="318" t="str">
        <f t="shared" si="109"/>
        <v/>
      </c>
      <c r="C1190" s="317" t="str">
        <f t="shared" si="110"/>
        <v/>
      </c>
      <c r="D1190" s="321" t="str">
        <f t="shared" si="111"/>
        <v/>
      </c>
      <c r="E1190" s="319" t="str">
        <f t="shared" si="112"/>
        <v/>
      </c>
      <c r="F1190" s="319" t="str">
        <f t="shared" si="113"/>
        <v/>
      </c>
      <c r="G1190" s="320"/>
      <c r="H1190" s="319">
        <f t="shared" si="108"/>
        <v>0</v>
      </c>
    </row>
    <row r="1191" spans="2:8">
      <c r="B1191" s="318" t="str">
        <f t="shared" si="109"/>
        <v/>
      </c>
      <c r="C1191" s="317" t="str">
        <f t="shared" si="110"/>
        <v/>
      </c>
      <c r="D1191" s="321" t="str">
        <f t="shared" si="111"/>
        <v/>
      </c>
      <c r="E1191" s="319" t="str">
        <f t="shared" si="112"/>
        <v/>
      </c>
      <c r="F1191" s="319" t="str">
        <f t="shared" si="113"/>
        <v/>
      </c>
      <c r="G1191" s="320"/>
      <c r="H1191" s="319">
        <f t="shared" si="108"/>
        <v>0</v>
      </c>
    </row>
    <row r="1192" spans="2:8">
      <c r="B1192" s="318" t="str">
        <f t="shared" si="109"/>
        <v/>
      </c>
      <c r="C1192" s="317" t="str">
        <f t="shared" si="110"/>
        <v/>
      </c>
      <c r="D1192" s="321" t="str">
        <f t="shared" si="111"/>
        <v/>
      </c>
      <c r="E1192" s="319" t="str">
        <f t="shared" si="112"/>
        <v/>
      </c>
      <c r="F1192" s="319" t="str">
        <f t="shared" si="113"/>
        <v/>
      </c>
      <c r="G1192" s="320"/>
      <c r="H1192" s="319">
        <f t="shared" si="108"/>
        <v>0</v>
      </c>
    </row>
    <row r="1193" spans="2:8">
      <c r="B1193" s="318" t="str">
        <f t="shared" si="109"/>
        <v/>
      </c>
      <c r="C1193" s="317" t="str">
        <f t="shared" si="110"/>
        <v/>
      </c>
      <c r="D1193" s="321" t="str">
        <f t="shared" si="111"/>
        <v/>
      </c>
      <c r="E1193" s="319" t="str">
        <f t="shared" si="112"/>
        <v/>
      </c>
      <c r="F1193" s="319" t="str">
        <f t="shared" si="113"/>
        <v/>
      </c>
      <c r="G1193" s="320"/>
      <c r="H1193" s="319">
        <f t="shared" si="108"/>
        <v>0</v>
      </c>
    </row>
    <row r="1194" spans="2:8">
      <c r="B1194" s="318" t="str">
        <f t="shared" si="109"/>
        <v/>
      </c>
      <c r="C1194" s="317" t="str">
        <f t="shared" si="110"/>
        <v/>
      </c>
      <c r="D1194" s="321" t="str">
        <f t="shared" si="111"/>
        <v/>
      </c>
      <c r="E1194" s="319" t="str">
        <f t="shared" si="112"/>
        <v/>
      </c>
      <c r="F1194" s="319" t="str">
        <f t="shared" si="113"/>
        <v/>
      </c>
      <c r="G1194" s="320"/>
      <c r="H1194" s="319">
        <f t="shared" si="108"/>
        <v>0</v>
      </c>
    </row>
    <row r="1195" spans="2:8">
      <c r="B1195" s="318" t="str">
        <f t="shared" si="109"/>
        <v/>
      </c>
      <c r="C1195" s="317" t="str">
        <f t="shared" si="110"/>
        <v/>
      </c>
      <c r="D1195" s="321" t="str">
        <f t="shared" si="111"/>
        <v/>
      </c>
      <c r="E1195" s="319" t="str">
        <f t="shared" si="112"/>
        <v/>
      </c>
      <c r="F1195" s="319" t="str">
        <f t="shared" si="113"/>
        <v/>
      </c>
      <c r="G1195" s="320"/>
      <c r="H1195" s="319">
        <f t="shared" si="108"/>
        <v>0</v>
      </c>
    </row>
    <row r="1196" spans="2:8">
      <c r="B1196" s="318" t="str">
        <f t="shared" si="109"/>
        <v/>
      </c>
      <c r="C1196" s="317" t="str">
        <f t="shared" si="110"/>
        <v/>
      </c>
      <c r="D1196" s="321" t="str">
        <f t="shared" si="111"/>
        <v/>
      </c>
      <c r="E1196" s="319" t="str">
        <f t="shared" si="112"/>
        <v/>
      </c>
      <c r="F1196" s="319" t="str">
        <f t="shared" si="113"/>
        <v/>
      </c>
      <c r="G1196" s="320"/>
      <c r="H1196" s="319">
        <f t="shared" si="108"/>
        <v>0</v>
      </c>
    </row>
    <row r="1197" spans="2:8">
      <c r="B1197" s="318" t="str">
        <f t="shared" si="109"/>
        <v/>
      </c>
      <c r="C1197" s="317" t="str">
        <f t="shared" si="110"/>
        <v/>
      </c>
      <c r="D1197" s="321" t="str">
        <f t="shared" si="111"/>
        <v/>
      </c>
      <c r="E1197" s="319" t="str">
        <f t="shared" si="112"/>
        <v/>
      </c>
      <c r="F1197" s="319" t="str">
        <f t="shared" si="113"/>
        <v/>
      </c>
      <c r="G1197" s="320"/>
      <c r="H1197" s="319">
        <f t="shared" si="108"/>
        <v>0</v>
      </c>
    </row>
    <row r="1198" spans="2:8">
      <c r="B1198" s="318" t="str">
        <f t="shared" si="109"/>
        <v/>
      </c>
      <c r="C1198" s="317" t="str">
        <f t="shared" si="110"/>
        <v/>
      </c>
      <c r="D1198" s="321" t="str">
        <f t="shared" si="111"/>
        <v/>
      </c>
      <c r="E1198" s="319" t="str">
        <f t="shared" si="112"/>
        <v/>
      </c>
      <c r="F1198" s="319" t="str">
        <f t="shared" si="113"/>
        <v/>
      </c>
      <c r="G1198" s="320"/>
      <c r="H1198" s="319">
        <f t="shared" si="108"/>
        <v>0</v>
      </c>
    </row>
    <row r="1199" spans="2:8">
      <c r="B1199" s="318" t="str">
        <f t="shared" si="109"/>
        <v/>
      </c>
      <c r="C1199" s="317" t="str">
        <f t="shared" si="110"/>
        <v/>
      </c>
      <c r="D1199" s="321" t="str">
        <f t="shared" si="111"/>
        <v/>
      </c>
      <c r="E1199" s="319" t="str">
        <f t="shared" si="112"/>
        <v/>
      </c>
      <c r="F1199" s="319" t="str">
        <f t="shared" si="113"/>
        <v/>
      </c>
      <c r="G1199" s="320"/>
      <c r="H1199" s="319">
        <f t="shared" si="108"/>
        <v>0</v>
      </c>
    </row>
    <row r="1200" spans="2:8">
      <c r="B1200" s="318" t="str">
        <f t="shared" si="109"/>
        <v/>
      </c>
      <c r="C1200" s="317" t="str">
        <f t="shared" si="110"/>
        <v/>
      </c>
      <c r="D1200" s="321" t="str">
        <f t="shared" si="111"/>
        <v/>
      </c>
      <c r="E1200" s="319" t="str">
        <f t="shared" si="112"/>
        <v/>
      </c>
      <c r="F1200" s="319" t="str">
        <f t="shared" si="113"/>
        <v/>
      </c>
      <c r="G1200" s="320"/>
      <c r="H1200" s="319">
        <f t="shared" si="108"/>
        <v>0</v>
      </c>
    </row>
    <row r="1201" spans="2:8">
      <c r="B1201" s="318" t="str">
        <f t="shared" si="109"/>
        <v/>
      </c>
      <c r="C1201" s="317" t="str">
        <f t="shared" si="110"/>
        <v/>
      </c>
      <c r="D1201" s="321" t="str">
        <f t="shared" si="111"/>
        <v/>
      </c>
      <c r="E1201" s="319" t="str">
        <f t="shared" si="112"/>
        <v/>
      </c>
      <c r="F1201" s="319" t="str">
        <f t="shared" si="113"/>
        <v/>
      </c>
      <c r="G1201" s="320"/>
      <c r="H1201" s="319">
        <f t="shared" si="108"/>
        <v>0</v>
      </c>
    </row>
    <row r="1202" spans="2:8">
      <c r="B1202" s="318" t="str">
        <f t="shared" si="109"/>
        <v/>
      </c>
      <c r="C1202" s="317" t="str">
        <f t="shared" si="110"/>
        <v/>
      </c>
      <c r="D1202" s="321" t="str">
        <f t="shared" si="111"/>
        <v/>
      </c>
      <c r="E1202" s="319" t="str">
        <f t="shared" si="112"/>
        <v/>
      </c>
      <c r="F1202" s="319" t="str">
        <f t="shared" si="113"/>
        <v/>
      </c>
      <c r="G1202" s="320"/>
      <c r="H1202" s="319">
        <f t="shared" si="108"/>
        <v>0</v>
      </c>
    </row>
    <row r="1203" spans="2:8">
      <c r="B1203" s="318" t="str">
        <f t="shared" si="109"/>
        <v/>
      </c>
      <c r="C1203" s="317" t="str">
        <f t="shared" si="110"/>
        <v/>
      </c>
      <c r="D1203" s="321" t="str">
        <f t="shared" si="111"/>
        <v/>
      </c>
      <c r="E1203" s="319" t="str">
        <f t="shared" si="112"/>
        <v/>
      </c>
      <c r="F1203" s="319" t="str">
        <f t="shared" si="113"/>
        <v/>
      </c>
      <c r="G1203" s="320"/>
      <c r="H1203" s="319">
        <f t="shared" si="108"/>
        <v>0</v>
      </c>
    </row>
    <row r="1204" spans="2:8">
      <c r="B1204" s="318" t="str">
        <f t="shared" si="109"/>
        <v/>
      </c>
      <c r="C1204" s="317" t="str">
        <f t="shared" si="110"/>
        <v/>
      </c>
      <c r="D1204" s="321" t="str">
        <f t="shared" si="111"/>
        <v/>
      </c>
      <c r="E1204" s="319" t="str">
        <f t="shared" si="112"/>
        <v/>
      </c>
      <c r="F1204" s="319" t="str">
        <f t="shared" si="113"/>
        <v/>
      </c>
      <c r="G1204" s="320"/>
      <c r="H1204" s="319">
        <f t="shared" si="108"/>
        <v>0</v>
      </c>
    </row>
    <row r="1205" spans="2:8">
      <c r="B1205" s="318" t="str">
        <f t="shared" si="109"/>
        <v/>
      </c>
      <c r="C1205" s="317" t="str">
        <f t="shared" si="110"/>
        <v/>
      </c>
      <c r="D1205" s="321" t="str">
        <f t="shared" si="111"/>
        <v/>
      </c>
      <c r="E1205" s="319" t="str">
        <f t="shared" si="112"/>
        <v/>
      </c>
      <c r="F1205" s="319" t="str">
        <f t="shared" si="113"/>
        <v/>
      </c>
      <c r="G1205" s="320"/>
      <c r="H1205" s="319">
        <f t="shared" si="108"/>
        <v>0</v>
      </c>
    </row>
    <row r="1206" spans="2:8">
      <c r="B1206" s="318" t="str">
        <f t="shared" si="109"/>
        <v/>
      </c>
      <c r="C1206" s="317" t="str">
        <f t="shared" si="110"/>
        <v/>
      </c>
      <c r="D1206" s="321" t="str">
        <f t="shared" si="111"/>
        <v/>
      </c>
      <c r="E1206" s="319" t="str">
        <f t="shared" si="112"/>
        <v/>
      </c>
      <c r="F1206" s="319" t="str">
        <f t="shared" si="113"/>
        <v/>
      </c>
      <c r="G1206" s="320"/>
      <c r="H1206" s="319">
        <f t="shared" si="108"/>
        <v>0</v>
      </c>
    </row>
    <row r="1207" spans="2:8">
      <c r="B1207" s="318" t="str">
        <f t="shared" si="109"/>
        <v/>
      </c>
      <c r="C1207" s="317" t="str">
        <f t="shared" si="110"/>
        <v/>
      </c>
      <c r="D1207" s="321" t="str">
        <f t="shared" si="111"/>
        <v/>
      </c>
      <c r="E1207" s="319" t="str">
        <f t="shared" si="112"/>
        <v/>
      </c>
      <c r="F1207" s="319" t="str">
        <f t="shared" si="113"/>
        <v/>
      </c>
      <c r="G1207" s="320"/>
      <c r="H1207" s="319">
        <f t="shared" si="108"/>
        <v>0</v>
      </c>
    </row>
    <row r="1208" spans="2:8">
      <c r="B1208" s="318" t="str">
        <f t="shared" si="109"/>
        <v/>
      </c>
      <c r="C1208" s="317" t="str">
        <f t="shared" si="110"/>
        <v/>
      </c>
      <c r="D1208" s="321" t="str">
        <f t="shared" si="111"/>
        <v/>
      </c>
      <c r="E1208" s="319" t="str">
        <f t="shared" si="112"/>
        <v/>
      </c>
      <c r="F1208" s="319" t="str">
        <f t="shared" si="113"/>
        <v/>
      </c>
      <c r="G1208" s="320"/>
      <c r="H1208" s="319">
        <f t="shared" si="108"/>
        <v>0</v>
      </c>
    </row>
    <row r="1209" spans="2:8">
      <c r="B1209" s="318" t="str">
        <f t="shared" si="109"/>
        <v/>
      </c>
      <c r="C1209" s="317" t="str">
        <f t="shared" si="110"/>
        <v/>
      </c>
      <c r="D1209" s="321" t="str">
        <f t="shared" si="111"/>
        <v/>
      </c>
      <c r="E1209" s="319" t="str">
        <f t="shared" si="112"/>
        <v/>
      </c>
      <c r="F1209" s="319" t="str">
        <f t="shared" si="113"/>
        <v/>
      </c>
      <c r="G1209" s="320"/>
      <c r="H1209" s="319">
        <f t="shared" si="108"/>
        <v>0</v>
      </c>
    </row>
    <row r="1210" spans="2:8">
      <c r="B1210" s="318" t="str">
        <f t="shared" si="109"/>
        <v/>
      </c>
      <c r="C1210" s="317" t="str">
        <f t="shared" si="110"/>
        <v/>
      </c>
      <c r="D1210" s="321" t="str">
        <f t="shared" si="111"/>
        <v/>
      </c>
      <c r="E1210" s="319" t="str">
        <f t="shared" si="112"/>
        <v/>
      </c>
      <c r="F1210" s="319" t="str">
        <f t="shared" si="113"/>
        <v/>
      </c>
      <c r="G1210" s="320"/>
      <c r="H1210" s="319">
        <f t="shared" si="108"/>
        <v>0</v>
      </c>
    </row>
    <row r="1211" spans="2:8">
      <c r="B1211" s="318" t="str">
        <f t="shared" si="109"/>
        <v/>
      </c>
      <c r="C1211" s="317" t="str">
        <f t="shared" si="110"/>
        <v/>
      </c>
      <c r="D1211" s="321" t="str">
        <f t="shared" si="111"/>
        <v/>
      </c>
      <c r="E1211" s="319" t="str">
        <f t="shared" si="112"/>
        <v/>
      </c>
      <c r="F1211" s="319" t="str">
        <f t="shared" si="113"/>
        <v/>
      </c>
      <c r="G1211" s="320"/>
      <c r="H1211" s="319">
        <f t="shared" si="108"/>
        <v>0</v>
      </c>
    </row>
    <row r="1212" spans="2:8">
      <c r="B1212" s="318" t="str">
        <f t="shared" si="109"/>
        <v/>
      </c>
      <c r="C1212" s="317" t="str">
        <f t="shared" si="110"/>
        <v/>
      </c>
      <c r="D1212" s="321" t="str">
        <f t="shared" si="111"/>
        <v/>
      </c>
      <c r="E1212" s="319" t="str">
        <f t="shared" si="112"/>
        <v/>
      </c>
      <c r="F1212" s="319" t="str">
        <f t="shared" si="113"/>
        <v/>
      </c>
      <c r="G1212" s="320"/>
      <c r="H1212" s="319">
        <f t="shared" si="108"/>
        <v>0</v>
      </c>
    </row>
    <row r="1213" spans="2:8">
      <c r="B1213" s="318" t="str">
        <f t="shared" si="109"/>
        <v/>
      </c>
      <c r="C1213" s="317" t="str">
        <f t="shared" si="110"/>
        <v/>
      </c>
      <c r="D1213" s="321" t="str">
        <f t="shared" si="111"/>
        <v/>
      </c>
      <c r="E1213" s="319" t="str">
        <f t="shared" si="112"/>
        <v/>
      </c>
      <c r="F1213" s="319" t="str">
        <f t="shared" si="113"/>
        <v/>
      </c>
      <c r="G1213" s="320"/>
      <c r="H1213" s="319">
        <f t="shared" si="108"/>
        <v>0</v>
      </c>
    </row>
    <row r="1214" spans="2:8">
      <c r="B1214" s="318" t="str">
        <f t="shared" si="109"/>
        <v/>
      </c>
      <c r="C1214" s="317" t="str">
        <f t="shared" si="110"/>
        <v/>
      </c>
      <c r="D1214" s="321" t="str">
        <f t="shared" si="111"/>
        <v/>
      </c>
      <c r="E1214" s="319" t="str">
        <f t="shared" si="112"/>
        <v/>
      </c>
      <c r="F1214" s="319" t="str">
        <f t="shared" si="113"/>
        <v/>
      </c>
      <c r="G1214" s="320"/>
      <c r="H1214" s="319">
        <f t="shared" si="108"/>
        <v>0</v>
      </c>
    </row>
    <row r="1215" spans="2:8">
      <c r="B1215" s="318" t="str">
        <f t="shared" si="109"/>
        <v/>
      </c>
      <c r="C1215" s="317" t="str">
        <f t="shared" si="110"/>
        <v/>
      </c>
      <c r="D1215" s="321" t="str">
        <f t="shared" si="111"/>
        <v/>
      </c>
      <c r="E1215" s="319" t="str">
        <f t="shared" si="112"/>
        <v/>
      </c>
      <c r="F1215" s="319" t="str">
        <f t="shared" si="113"/>
        <v/>
      </c>
      <c r="G1215" s="320"/>
      <c r="H1215" s="319">
        <f t="shared" si="108"/>
        <v>0</v>
      </c>
    </row>
    <row r="1216" spans="2:8">
      <c r="B1216" s="318" t="str">
        <f t="shared" si="109"/>
        <v/>
      </c>
      <c r="C1216" s="317" t="str">
        <f t="shared" si="110"/>
        <v/>
      </c>
      <c r="D1216" s="321" t="str">
        <f t="shared" si="111"/>
        <v/>
      </c>
      <c r="E1216" s="319" t="str">
        <f t="shared" si="112"/>
        <v/>
      </c>
      <c r="F1216" s="319" t="str">
        <f t="shared" si="113"/>
        <v/>
      </c>
      <c r="G1216" s="320"/>
      <c r="H1216" s="319">
        <f t="shared" si="108"/>
        <v>0</v>
      </c>
    </row>
    <row r="1217" spans="2:8">
      <c r="B1217" s="318" t="str">
        <f t="shared" si="109"/>
        <v/>
      </c>
      <c r="C1217" s="317" t="str">
        <f t="shared" si="110"/>
        <v/>
      </c>
      <c r="D1217" s="321" t="str">
        <f t="shared" si="111"/>
        <v/>
      </c>
      <c r="E1217" s="319" t="str">
        <f t="shared" si="112"/>
        <v/>
      </c>
      <c r="F1217" s="319" t="str">
        <f t="shared" si="113"/>
        <v/>
      </c>
      <c r="G1217" s="320"/>
      <c r="H1217" s="319">
        <f t="shared" si="108"/>
        <v>0</v>
      </c>
    </row>
    <row r="1218" spans="2:8">
      <c r="B1218" s="318" t="str">
        <f t="shared" si="109"/>
        <v/>
      </c>
      <c r="C1218" s="317" t="str">
        <f t="shared" si="110"/>
        <v/>
      </c>
      <c r="D1218" s="321" t="str">
        <f t="shared" si="111"/>
        <v/>
      </c>
      <c r="E1218" s="319" t="str">
        <f t="shared" si="112"/>
        <v/>
      </c>
      <c r="F1218" s="319" t="str">
        <f t="shared" si="113"/>
        <v/>
      </c>
      <c r="G1218" s="320"/>
      <c r="H1218" s="319">
        <f t="shared" si="108"/>
        <v>0</v>
      </c>
    </row>
    <row r="1219" spans="2:8">
      <c r="B1219" s="318" t="str">
        <f t="shared" si="109"/>
        <v/>
      </c>
      <c r="C1219" s="317" t="str">
        <f t="shared" si="110"/>
        <v/>
      </c>
      <c r="D1219" s="321" t="str">
        <f t="shared" si="111"/>
        <v/>
      </c>
      <c r="E1219" s="319" t="str">
        <f t="shared" si="112"/>
        <v/>
      </c>
      <c r="F1219" s="319" t="str">
        <f t="shared" si="113"/>
        <v/>
      </c>
      <c r="G1219" s="320"/>
      <c r="H1219" s="319">
        <f t="shared" si="108"/>
        <v>0</v>
      </c>
    </row>
    <row r="1220" spans="2:8">
      <c r="B1220" s="318" t="str">
        <f t="shared" si="109"/>
        <v/>
      </c>
      <c r="C1220" s="317" t="str">
        <f t="shared" si="110"/>
        <v/>
      </c>
      <c r="D1220" s="321" t="str">
        <f t="shared" si="111"/>
        <v/>
      </c>
      <c r="E1220" s="319" t="str">
        <f t="shared" si="112"/>
        <v/>
      </c>
      <c r="F1220" s="319" t="str">
        <f t="shared" si="113"/>
        <v/>
      </c>
      <c r="G1220" s="320"/>
      <c r="H1220" s="319">
        <f t="shared" si="108"/>
        <v>0</v>
      </c>
    </row>
    <row r="1221" spans="2:8">
      <c r="B1221" s="318" t="str">
        <f t="shared" si="109"/>
        <v/>
      </c>
      <c r="C1221" s="317" t="str">
        <f t="shared" si="110"/>
        <v/>
      </c>
      <c r="D1221" s="321" t="str">
        <f t="shared" si="111"/>
        <v/>
      </c>
      <c r="E1221" s="319" t="str">
        <f t="shared" si="112"/>
        <v/>
      </c>
      <c r="F1221" s="319" t="str">
        <f t="shared" si="113"/>
        <v/>
      </c>
      <c r="G1221" s="320"/>
      <c r="H1221" s="319">
        <f t="shared" si="108"/>
        <v>0</v>
      </c>
    </row>
    <row r="1222" spans="2:8">
      <c r="B1222" s="318" t="str">
        <f t="shared" si="109"/>
        <v/>
      </c>
      <c r="C1222" s="317" t="str">
        <f t="shared" si="110"/>
        <v/>
      </c>
      <c r="D1222" s="321" t="str">
        <f t="shared" si="111"/>
        <v/>
      </c>
      <c r="E1222" s="319" t="str">
        <f t="shared" si="112"/>
        <v/>
      </c>
      <c r="F1222" s="319" t="str">
        <f t="shared" si="113"/>
        <v/>
      </c>
      <c r="G1222" s="320"/>
      <c r="H1222" s="319">
        <f t="shared" si="108"/>
        <v>0</v>
      </c>
    </row>
    <row r="1223" spans="2:8">
      <c r="B1223" s="318" t="str">
        <f t="shared" si="109"/>
        <v/>
      </c>
      <c r="C1223" s="317" t="str">
        <f t="shared" si="110"/>
        <v/>
      </c>
      <c r="D1223" s="321" t="str">
        <f t="shared" si="111"/>
        <v/>
      </c>
      <c r="E1223" s="319" t="str">
        <f t="shared" si="112"/>
        <v/>
      </c>
      <c r="F1223" s="319" t="str">
        <f t="shared" si="113"/>
        <v/>
      </c>
      <c r="G1223" s="320"/>
      <c r="H1223" s="319">
        <f t="shared" si="108"/>
        <v>0</v>
      </c>
    </row>
    <row r="1224" spans="2:8">
      <c r="B1224" s="318" t="str">
        <f t="shared" si="109"/>
        <v/>
      </c>
      <c r="C1224" s="317" t="str">
        <f t="shared" si="110"/>
        <v/>
      </c>
      <c r="D1224" s="321" t="str">
        <f t="shared" si="111"/>
        <v/>
      </c>
      <c r="E1224" s="319" t="str">
        <f t="shared" si="112"/>
        <v/>
      </c>
      <c r="F1224" s="319" t="str">
        <f t="shared" si="113"/>
        <v/>
      </c>
      <c r="G1224" s="320"/>
      <c r="H1224" s="319">
        <f t="shared" si="108"/>
        <v>0</v>
      </c>
    </row>
    <row r="1225" spans="2:8">
      <c r="B1225" s="318" t="str">
        <f t="shared" si="109"/>
        <v/>
      </c>
      <c r="C1225" s="317" t="str">
        <f t="shared" si="110"/>
        <v/>
      </c>
      <c r="D1225" s="321" t="str">
        <f t="shared" si="111"/>
        <v/>
      </c>
      <c r="E1225" s="319" t="str">
        <f t="shared" si="112"/>
        <v/>
      </c>
      <c r="F1225" s="319" t="str">
        <f t="shared" si="113"/>
        <v/>
      </c>
      <c r="G1225" s="320"/>
      <c r="H1225" s="319">
        <f t="shared" si="108"/>
        <v>0</v>
      </c>
    </row>
    <row r="1226" spans="2:8">
      <c r="B1226" s="318" t="str">
        <f t="shared" si="109"/>
        <v/>
      </c>
      <c r="C1226" s="317" t="str">
        <f t="shared" si="110"/>
        <v/>
      </c>
      <c r="D1226" s="321" t="str">
        <f t="shared" si="111"/>
        <v/>
      </c>
      <c r="E1226" s="319" t="str">
        <f t="shared" si="112"/>
        <v/>
      </c>
      <c r="F1226" s="319" t="str">
        <f t="shared" si="113"/>
        <v/>
      </c>
      <c r="G1226" s="320"/>
      <c r="H1226" s="319">
        <f t="shared" si="108"/>
        <v>0</v>
      </c>
    </row>
    <row r="1227" spans="2:8">
      <c r="B1227" s="318" t="str">
        <f t="shared" si="109"/>
        <v/>
      </c>
      <c r="C1227" s="317" t="str">
        <f t="shared" si="110"/>
        <v/>
      </c>
      <c r="D1227" s="321" t="str">
        <f t="shared" si="111"/>
        <v/>
      </c>
      <c r="E1227" s="319" t="str">
        <f t="shared" si="112"/>
        <v/>
      </c>
      <c r="F1227" s="319" t="str">
        <f t="shared" si="113"/>
        <v/>
      </c>
      <c r="G1227" s="320"/>
      <c r="H1227" s="319">
        <f t="shared" si="108"/>
        <v>0</v>
      </c>
    </row>
    <row r="1228" spans="2:8">
      <c r="B1228" s="318" t="str">
        <f t="shared" si="109"/>
        <v/>
      </c>
      <c r="C1228" s="317" t="str">
        <f t="shared" si="110"/>
        <v/>
      </c>
      <c r="D1228" s="321" t="str">
        <f t="shared" si="111"/>
        <v/>
      </c>
      <c r="E1228" s="319" t="str">
        <f t="shared" si="112"/>
        <v/>
      </c>
      <c r="F1228" s="319" t="str">
        <f t="shared" si="113"/>
        <v/>
      </c>
      <c r="G1228" s="320"/>
      <c r="H1228" s="319">
        <f t="shared" si="108"/>
        <v>0</v>
      </c>
    </row>
    <row r="1229" spans="2:8">
      <c r="B1229" s="318" t="str">
        <f t="shared" si="109"/>
        <v/>
      </c>
      <c r="C1229" s="317" t="str">
        <f t="shared" si="110"/>
        <v/>
      </c>
      <c r="D1229" s="321" t="str">
        <f t="shared" si="111"/>
        <v/>
      </c>
      <c r="E1229" s="319" t="str">
        <f t="shared" si="112"/>
        <v/>
      </c>
      <c r="F1229" s="319" t="str">
        <f t="shared" si="113"/>
        <v/>
      </c>
      <c r="G1229" s="320"/>
      <c r="H1229" s="319">
        <f t="shared" si="108"/>
        <v>0</v>
      </c>
    </row>
    <row r="1230" spans="2:8">
      <c r="B1230" s="318" t="str">
        <f t="shared" si="109"/>
        <v/>
      </c>
      <c r="C1230" s="317" t="str">
        <f t="shared" si="110"/>
        <v/>
      </c>
      <c r="D1230" s="321" t="str">
        <f t="shared" si="111"/>
        <v/>
      </c>
      <c r="E1230" s="319" t="str">
        <f t="shared" si="112"/>
        <v/>
      </c>
      <c r="F1230" s="319" t="str">
        <f t="shared" si="113"/>
        <v/>
      </c>
      <c r="G1230" s="320"/>
      <c r="H1230" s="319">
        <f t="shared" si="108"/>
        <v>0</v>
      </c>
    </row>
    <row r="1231" spans="2:8">
      <c r="B1231" s="318" t="str">
        <f t="shared" si="109"/>
        <v/>
      </c>
      <c r="C1231" s="317" t="str">
        <f t="shared" si="110"/>
        <v/>
      </c>
      <c r="D1231" s="321" t="str">
        <f t="shared" si="111"/>
        <v/>
      </c>
      <c r="E1231" s="319" t="str">
        <f t="shared" si="112"/>
        <v/>
      </c>
      <c r="F1231" s="319" t="str">
        <f t="shared" si="113"/>
        <v/>
      </c>
      <c r="G1231" s="320"/>
      <c r="H1231" s="319">
        <f t="shared" si="108"/>
        <v>0</v>
      </c>
    </row>
    <row r="1232" spans="2:8">
      <c r="B1232" s="318" t="str">
        <f t="shared" si="109"/>
        <v/>
      </c>
      <c r="C1232" s="317" t="str">
        <f t="shared" si="110"/>
        <v/>
      </c>
      <c r="D1232" s="321" t="str">
        <f t="shared" si="111"/>
        <v/>
      </c>
      <c r="E1232" s="319" t="str">
        <f t="shared" si="112"/>
        <v/>
      </c>
      <c r="F1232" s="319" t="str">
        <f t="shared" si="113"/>
        <v/>
      </c>
      <c r="G1232" s="320"/>
      <c r="H1232" s="319">
        <f t="shared" si="108"/>
        <v>0</v>
      </c>
    </row>
    <row r="1233" spans="2:8">
      <c r="B1233" s="318" t="str">
        <f t="shared" si="109"/>
        <v/>
      </c>
      <c r="C1233" s="317" t="str">
        <f t="shared" si="110"/>
        <v/>
      </c>
      <c r="D1233" s="321" t="str">
        <f t="shared" si="111"/>
        <v/>
      </c>
      <c r="E1233" s="319" t="str">
        <f t="shared" si="112"/>
        <v/>
      </c>
      <c r="F1233" s="319" t="str">
        <f t="shared" si="113"/>
        <v/>
      </c>
      <c r="G1233" s="320"/>
      <c r="H1233" s="319">
        <f t="shared" ref="H1233:H1296" si="114">IF(B1233="",0,ROUND(H1232-E1233-G1233,2))</f>
        <v>0</v>
      </c>
    </row>
    <row r="1234" spans="2:8">
      <c r="B1234" s="318" t="str">
        <f t="shared" ref="B1234:B1297" si="115">IF(B1233&lt;$H$7,IF(H1233&gt;0,B1233+1,""),"")</f>
        <v/>
      </c>
      <c r="C1234" s="317" t="str">
        <f t="shared" ref="C1234:C1297" si="116">IF(B1234="","",IF(B1234&lt;=$H$7,IF(payments_per_year=26,DATE(YEAR(start_date),MONTH(start_date),DAY(start_date)+14*B1234),IF(payments_per_year=52,DATE(YEAR(start_date),MONTH(start_date),DAY(start_date)+7*B1234),DATE(YEAR(start_date),MONTH(start_date)+B1234*12/$D$9,DAY(start_date)))),""))</f>
        <v/>
      </c>
      <c r="D1234" s="321" t="str">
        <f t="shared" ref="D1234:D1297" si="117">IF(C1234="","",IF($H$6+F1234&gt;H1233,ROUND(H1233+F1234,2),$H$6))</f>
        <v/>
      </c>
      <c r="E1234" s="319" t="str">
        <f t="shared" ref="E1234:E1297" si="118">IF(C1234="","",D1234-F1234)</f>
        <v/>
      </c>
      <c r="F1234" s="319" t="str">
        <f t="shared" ref="F1234:F1297" si="119">IF(C1234="","",ROUND(H1233*$D$7/payments_per_year,2))</f>
        <v/>
      </c>
      <c r="G1234" s="320"/>
      <c r="H1234" s="319">
        <f t="shared" si="114"/>
        <v>0</v>
      </c>
    </row>
    <row r="1235" spans="2:8">
      <c r="B1235" s="318" t="str">
        <f t="shared" si="115"/>
        <v/>
      </c>
      <c r="C1235" s="317" t="str">
        <f t="shared" si="116"/>
        <v/>
      </c>
      <c r="D1235" s="321" t="str">
        <f t="shared" si="117"/>
        <v/>
      </c>
      <c r="E1235" s="319" t="str">
        <f t="shared" si="118"/>
        <v/>
      </c>
      <c r="F1235" s="319" t="str">
        <f t="shared" si="119"/>
        <v/>
      </c>
      <c r="G1235" s="320"/>
      <c r="H1235" s="319">
        <f t="shared" si="114"/>
        <v>0</v>
      </c>
    </row>
    <row r="1236" spans="2:8">
      <c r="B1236" s="318" t="str">
        <f t="shared" si="115"/>
        <v/>
      </c>
      <c r="C1236" s="317" t="str">
        <f t="shared" si="116"/>
        <v/>
      </c>
      <c r="D1236" s="321" t="str">
        <f t="shared" si="117"/>
        <v/>
      </c>
      <c r="E1236" s="319" t="str">
        <f t="shared" si="118"/>
        <v/>
      </c>
      <c r="F1236" s="319" t="str">
        <f t="shared" si="119"/>
        <v/>
      </c>
      <c r="G1236" s="320"/>
      <c r="H1236" s="319">
        <f t="shared" si="114"/>
        <v>0</v>
      </c>
    </row>
    <row r="1237" spans="2:8">
      <c r="B1237" s="318" t="str">
        <f t="shared" si="115"/>
        <v/>
      </c>
      <c r="C1237" s="317" t="str">
        <f t="shared" si="116"/>
        <v/>
      </c>
      <c r="D1237" s="321" t="str">
        <f t="shared" si="117"/>
        <v/>
      </c>
      <c r="E1237" s="319" t="str">
        <f t="shared" si="118"/>
        <v/>
      </c>
      <c r="F1237" s="319" t="str">
        <f t="shared" si="119"/>
        <v/>
      </c>
      <c r="G1237" s="320"/>
      <c r="H1237" s="319">
        <f t="shared" si="114"/>
        <v>0</v>
      </c>
    </row>
    <row r="1238" spans="2:8">
      <c r="B1238" s="318" t="str">
        <f t="shared" si="115"/>
        <v/>
      </c>
      <c r="C1238" s="317" t="str">
        <f t="shared" si="116"/>
        <v/>
      </c>
      <c r="D1238" s="321" t="str">
        <f t="shared" si="117"/>
        <v/>
      </c>
      <c r="E1238" s="319" t="str">
        <f t="shared" si="118"/>
        <v/>
      </c>
      <c r="F1238" s="319" t="str">
        <f t="shared" si="119"/>
        <v/>
      </c>
      <c r="G1238" s="320"/>
      <c r="H1238" s="319">
        <f t="shared" si="114"/>
        <v>0</v>
      </c>
    </row>
    <row r="1239" spans="2:8">
      <c r="B1239" s="318" t="str">
        <f t="shared" si="115"/>
        <v/>
      </c>
      <c r="C1239" s="317" t="str">
        <f t="shared" si="116"/>
        <v/>
      </c>
      <c r="D1239" s="316" t="str">
        <f t="shared" si="117"/>
        <v/>
      </c>
      <c r="E1239" s="314" t="str">
        <f t="shared" si="118"/>
        <v/>
      </c>
      <c r="F1239" s="314" t="str">
        <f t="shared" si="119"/>
        <v/>
      </c>
      <c r="G1239" s="315"/>
      <c r="H1239" s="314">
        <f t="shared" si="114"/>
        <v>0</v>
      </c>
    </row>
    <row r="1240" spans="2:8">
      <c r="B1240" s="318" t="str">
        <f t="shared" si="115"/>
        <v/>
      </c>
      <c r="C1240" s="317" t="str">
        <f t="shared" si="116"/>
        <v/>
      </c>
      <c r="D1240" s="316" t="str">
        <f t="shared" si="117"/>
        <v/>
      </c>
      <c r="E1240" s="314" t="str">
        <f t="shared" si="118"/>
        <v/>
      </c>
      <c r="F1240" s="314" t="str">
        <f t="shared" si="119"/>
        <v/>
      </c>
      <c r="G1240" s="315"/>
      <c r="H1240" s="314">
        <f t="shared" si="114"/>
        <v>0</v>
      </c>
    </row>
    <row r="1241" spans="2:8">
      <c r="B1241" s="318" t="str">
        <f t="shared" si="115"/>
        <v/>
      </c>
      <c r="C1241" s="317" t="str">
        <f t="shared" si="116"/>
        <v/>
      </c>
      <c r="D1241" s="316" t="str">
        <f t="shared" si="117"/>
        <v/>
      </c>
      <c r="E1241" s="314" t="str">
        <f t="shared" si="118"/>
        <v/>
      </c>
      <c r="F1241" s="314" t="str">
        <f t="shared" si="119"/>
        <v/>
      </c>
      <c r="G1241" s="315"/>
      <c r="H1241" s="314">
        <f t="shared" si="114"/>
        <v>0</v>
      </c>
    </row>
    <row r="1242" spans="2:8">
      <c r="B1242" s="318" t="str">
        <f t="shared" si="115"/>
        <v/>
      </c>
      <c r="C1242" s="317" t="str">
        <f t="shared" si="116"/>
        <v/>
      </c>
      <c r="D1242" s="316" t="str">
        <f t="shared" si="117"/>
        <v/>
      </c>
      <c r="E1242" s="314" t="str">
        <f t="shared" si="118"/>
        <v/>
      </c>
      <c r="F1242" s="314" t="str">
        <f t="shared" si="119"/>
        <v/>
      </c>
      <c r="G1242" s="315"/>
      <c r="H1242" s="314">
        <f t="shared" si="114"/>
        <v>0</v>
      </c>
    </row>
    <row r="1243" spans="2:8">
      <c r="B1243" s="318" t="str">
        <f t="shared" si="115"/>
        <v/>
      </c>
      <c r="C1243" s="317" t="str">
        <f t="shared" si="116"/>
        <v/>
      </c>
      <c r="D1243" s="316" t="str">
        <f t="shared" si="117"/>
        <v/>
      </c>
      <c r="E1243" s="314" t="str">
        <f t="shared" si="118"/>
        <v/>
      </c>
      <c r="F1243" s="314" t="str">
        <f t="shared" si="119"/>
        <v/>
      </c>
      <c r="G1243" s="315"/>
      <c r="H1243" s="314">
        <f t="shared" si="114"/>
        <v>0</v>
      </c>
    </row>
    <row r="1244" spans="2:8">
      <c r="B1244" s="318" t="str">
        <f t="shared" si="115"/>
        <v/>
      </c>
      <c r="C1244" s="317" t="str">
        <f t="shared" si="116"/>
        <v/>
      </c>
      <c r="D1244" s="316" t="str">
        <f t="shared" si="117"/>
        <v/>
      </c>
      <c r="E1244" s="314" t="str">
        <f t="shared" si="118"/>
        <v/>
      </c>
      <c r="F1244" s="314" t="str">
        <f t="shared" si="119"/>
        <v/>
      </c>
      <c r="G1244" s="315"/>
      <c r="H1244" s="314">
        <f t="shared" si="114"/>
        <v>0</v>
      </c>
    </row>
    <row r="1245" spans="2:8">
      <c r="B1245" s="318" t="str">
        <f t="shared" si="115"/>
        <v/>
      </c>
      <c r="C1245" s="317" t="str">
        <f t="shared" si="116"/>
        <v/>
      </c>
      <c r="D1245" s="316" t="str">
        <f t="shared" si="117"/>
        <v/>
      </c>
      <c r="E1245" s="314" t="str">
        <f t="shared" si="118"/>
        <v/>
      </c>
      <c r="F1245" s="314" t="str">
        <f t="shared" si="119"/>
        <v/>
      </c>
      <c r="G1245" s="315"/>
      <c r="H1245" s="314">
        <f t="shared" si="114"/>
        <v>0</v>
      </c>
    </row>
    <row r="1246" spans="2:8">
      <c r="B1246" s="318" t="str">
        <f t="shared" si="115"/>
        <v/>
      </c>
      <c r="C1246" s="317" t="str">
        <f t="shared" si="116"/>
        <v/>
      </c>
      <c r="D1246" s="316" t="str">
        <f t="shared" si="117"/>
        <v/>
      </c>
      <c r="E1246" s="314" t="str">
        <f t="shared" si="118"/>
        <v/>
      </c>
      <c r="F1246" s="314" t="str">
        <f t="shared" si="119"/>
        <v/>
      </c>
      <c r="G1246" s="315"/>
      <c r="H1246" s="314">
        <f t="shared" si="114"/>
        <v>0</v>
      </c>
    </row>
    <row r="1247" spans="2:8">
      <c r="B1247" s="318" t="str">
        <f t="shared" si="115"/>
        <v/>
      </c>
      <c r="C1247" s="317" t="str">
        <f t="shared" si="116"/>
        <v/>
      </c>
      <c r="D1247" s="316" t="str">
        <f t="shared" si="117"/>
        <v/>
      </c>
      <c r="E1247" s="314" t="str">
        <f t="shared" si="118"/>
        <v/>
      </c>
      <c r="F1247" s="314" t="str">
        <f t="shared" si="119"/>
        <v/>
      </c>
      <c r="G1247" s="315"/>
      <c r="H1247" s="314">
        <f t="shared" si="114"/>
        <v>0</v>
      </c>
    </row>
    <row r="1248" spans="2:8">
      <c r="B1248" s="318" t="str">
        <f t="shared" si="115"/>
        <v/>
      </c>
      <c r="C1248" s="317" t="str">
        <f t="shared" si="116"/>
        <v/>
      </c>
      <c r="D1248" s="316" t="str">
        <f t="shared" si="117"/>
        <v/>
      </c>
      <c r="E1248" s="314" t="str">
        <f t="shared" si="118"/>
        <v/>
      </c>
      <c r="F1248" s="314" t="str">
        <f t="shared" si="119"/>
        <v/>
      </c>
      <c r="G1248" s="315"/>
      <c r="H1248" s="314">
        <f t="shared" si="114"/>
        <v>0</v>
      </c>
    </row>
    <row r="1249" spans="2:8">
      <c r="B1249" s="318" t="str">
        <f t="shared" si="115"/>
        <v/>
      </c>
      <c r="C1249" s="317" t="str">
        <f t="shared" si="116"/>
        <v/>
      </c>
      <c r="D1249" s="316" t="str">
        <f t="shared" si="117"/>
        <v/>
      </c>
      <c r="E1249" s="314" t="str">
        <f t="shared" si="118"/>
        <v/>
      </c>
      <c r="F1249" s="314" t="str">
        <f t="shared" si="119"/>
        <v/>
      </c>
      <c r="G1249" s="315"/>
      <c r="H1249" s="314">
        <f t="shared" si="114"/>
        <v>0</v>
      </c>
    </row>
    <row r="1250" spans="2:8">
      <c r="B1250" s="318" t="str">
        <f t="shared" si="115"/>
        <v/>
      </c>
      <c r="C1250" s="317" t="str">
        <f t="shared" si="116"/>
        <v/>
      </c>
      <c r="D1250" s="316" t="str">
        <f t="shared" si="117"/>
        <v/>
      </c>
      <c r="E1250" s="314" t="str">
        <f t="shared" si="118"/>
        <v/>
      </c>
      <c r="F1250" s="314" t="str">
        <f t="shared" si="119"/>
        <v/>
      </c>
      <c r="G1250" s="315"/>
      <c r="H1250" s="314">
        <f t="shared" si="114"/>
        <v>0</v>
      </c>
    </row>
    <row r="1251" spans="2:8">
      <c r="B1251" s="318" t="str">
        <f t="shared" si="115"/>
        <v/>
      </c>
      <c r="C1251" s="317" t="str">
        <f t="shared" si="116"/>
        <v/>
      </c>
      <c r="D1251" s="316" t="str">
        <f t="shared" si="117"/>
        <v/>
      </c>
      <c r="E1251" s="314" t="str">
        <f t="shared" si="118"/>
        <v/>
      </c>
      <c r="F1251" s="314" t="str">
        <f t="shared" si="119"/>
        <v/>
      </c>
      <c r="G1251" s="315"/>
      <c r="H1251" s="314">
        <f t="shared" si="114"/>
        <v>0</v>
      </c>
    </row>
    <row r="1252" spans="2:8">
      <c r="B1252" s="318" t="str">
        <f t="shared" si="115"/>
        <v/>
      </c>
      <c r="C1252" s="317" t="str">
        <f t="shared" si="116"/>
        <v/>
      </c>
      <c r="D1252" s="316" t="str">
        <f t="shared" si="117"/>
        <v/>
      </c>
      <c r="E1252" s="314" t="str">
        <f t="shared" si="118"/>
        <v/>
      </c>
      <c r="F1252" s="314" t="str">
        <f t="shared" si="119"/>
        <v/>
      </c>
      <c r="G1252" s="315"/>
      <c r="H1252" s="314">
        <f t="shared" si="114"/>
        <v>0</v>
      </c>
    </row>
    <row r="1253" spans="2:8">
      <c r="B1253" s="318" t="str">
        <f t="shared" si="115"/>
        <v/>
      </c>
      <c r="C1253" s="317" t="str">
        <f t="shared" si="116"/>
        <v/>
      </c>
      <c r="D1253" s="316" t="str">
        <f t="shared" si="117"/>
        <v/>
      </c>
      <c r="E1253" s="314" t="str">
        <f t="shared" si="118"/>
        <v/>
      </c>
      <c r="F1253" s="314" t="str">
        <f t="shared" si="119"/>
        <v/>
      </c>
      <c r="G1253" s="315"/>
      <c r="H1253" s="314">
        <f t="shared" si="114"/>
        <v>0</v>
      </c>
    </row>
    <row r="1254" spans="2:8">
      <c r="B1254" s="318" t="str">
        <f t="shared" si="115"/>
        <v/>
      </c>
      <c r="C1254" s="317" t="str">
        <f t="shared" si="116"/>
        <v/>
      </c>
      <c r="D1254" s="316" t="str">
        <f t="shared" si="117"/>
        <v/>
      </c>
      <c r="E1254" s="314" t="str">
        <f t="shared" si="118"/>
        <v/>
      </c>
      <c r="F1254" s="314" t="str">
        <f t="shared" si="119"/>
        <v/>
      </c>
      <c r="G1254" s="315"/>
      <c r="H1254" s="314">
        <f t="shared" si="114"/>
        <v>0</v>
      </c>
    </row>
    <row r="1255" spans="2:8">
      <c r="B1255" s="318" t="str">
        <f t="shared" si="115"/>
        <v/>
      </c>
      <c r="C1255" s="317" t="str">
        <f t="shared" si="116"/>
        <v/>
      </c>
      <c r="D1255" s="316" t="str">
        <f t="shared" si="117"/>
        <v/>
      </c>
      <c r="E1255" s="314" t="str">
        <f t="shared" si="118"/>
        <v/>
      </c>
      <c r="F1255" s="314" t="str">
        <f t="shared" si="119"/>
        <v/>
      </c>
      <c r="G1255" s="315"/>
      <c r="H1255" s="314">
        <f t="shared" si="114"/>
        <v>0</v>
      </c>
    </row>
    <row r="1256" spans="2:8">
      <c r="B1256" s="318" t="str">
        <f t="shared" si="115"/>
        <v/>
      </c>
      <c r="C1256" s="317" t="str">
        <f t="shared" si="116"/>
        <v/>
      </c>
      <c r="D1256" s="316" t="str">
        <f t="shared" si="117"/>
        <v/>
      </c>
      <c r="E1256" s="314" t="str">
        <f t="shared" si="118"/>
        <v/>
      </c>
      <c r="F1256" s="314" t="str">
        <f t="shared" si="119"/>
        <v/>
      </c>
      <c r="G1256" s="315"/>
      <c r="H1256" s="314">
        <f t="shared" si="114"/>
        <v>0</v>
      </c>
    </row>
    <row r="1257" spans="2:8">
      <c r="B1257" s="318" t="str">
        <f t="shared" si="115"/>
        <v/>
      </c>
      <c r="C1257" s="317" t="str">
        <f t="shared" si="116"/>
        <v/>
      </c>
      <c r="D1257" s="316" t="str">
        <f t="shared" si="117"/>
        <v/>
      </c>
      <c r="E1257" s="314" t="str">
        <f t="shared" si="118"/>
        <v/>
      </c>
      <c r="F1257" s="314" t="str">
        <f t="shared" si="119"/>
        <v/>
      </c>
      <c r="G1257" s="315"/>
      <c r="H1257" s="314">
        <f t="shared" si="114"/>
        <v>0</v>
      </c>
    </row>
    <row r="1258" spans="2:8">
      <c r="B1258" s="318" t="str">
        <f t="shared" si="115"/>
        <v/>
      </c>
      <c r="C1258" s="317" t="str">
        <f t="shared" si="116"/>
        <v/>
      </c>
      <c r="D1258" s="316" t="str">
        <f t="shared" si="117"/>
        <v/>
      </c>
      <c r="E1258" s="314" t="str">
        <f t="shared" si="118"/>
        <v/>
      </c>
      <c r="F1258" s="314" t="str">
        <f t="shared" si="119"/>
        <v/>
      </c>
      <c r="G1258" s="315"/>
      <c r="H1258" s="314">
        <f t="shared" si="114"/>
        <v>0</v>
      </c>
    </row>
    <row r="1259" spans="2:8">
      <c r="B1259" s="318" t="str">
        <f t="shared" si="115"/>
        <v/>
      </c>
      <c r="C1259" s="317" t="str">
        <f t="shared" si="116"/>
        <v/>
      </c>
      <c r="D1259" s="316" t="str">
        <f t="shared" si="117"/>
        <v/>
      </c>
      <c r="E1259" s="314" t="str">
        <f t="shared" si="118"/>
        <v/>
      </c>
      <c r="F1259" s="314" t="str">
        <f t="shared" si="119"/>
        <v/>
      </c>
      <c r="G1259" s="315"/>
      <c r="H1259" s="314">
        <f t="shared" si="114"/>
        <v>0</v>
      </c>
    </row>
    <row r="1260" spans="2:8">
      <c r="B1260" s="318" t="str">
        <f t="shared" si="115"/>
        <v/>
      </c>
      <c r="C1260" s="317" t="str">
        <f t="shared" si="116"/>
        <v/>
      </c>
      <c r="D1260" s="316" t="str">
        <f t="shared" si="117"/>
        <v/>
      </c>
      <c r="E1260" s="314" t="str">
        <f t="shared" si="118"/>
        <v/>
      </c>
      <c r="F1260" s="314" t="str">
        <f t="shared" si="119"/>
        <v/>
      </c>
      <c r="G1260" s="315"/>
      <c r="H1260" s="314">
        <f t="shared" si="114"/>
        <v>0</v>
      </c>
    </row>
    <row r="1261" spans="2:8">
      <c r="B1261" s="318" t="str">
        <f t="shared" si="115"/>
        <v/>
      </c>
      <c r="C1261" s="317" t="str">
        <f t="shared" si="116"/>
        <v/>
      </c>
      <c r="D1261" s="316" t="str">
        <f t="shared" si="117"/>
        <v/>
      </c>
      <c r="E1261" s="314" t="str">
        <f t="shared" si="118"/>
        <v/>
      </c>
      <c r="F1261" s="314" t="str">
        <f t="shared" si="119"/>
        <v/>
      </c>
      <c r="G1261" s="315"/>
      <c r="H1261" s="314">
        <f t="shared" si="114"/>
        <v>0</v>
      </c>
    </row>
    <row r="1262" spans="2:8">
      <c r="B1262" s="318" t="str">
        <f t="shared" si="115"/>
        <v/>
      </c>
      <c r="C1262" s="317" t="str">
        <f t="shared" si="116"/>
        <v/>
      </c>
      <c r="D1262" s="316" t="str">
        <f t="shared" si="117"/>
        <v/>
      </c>
      <c r="E1262" s="314" t="str">
        <f t="shared" si="118"/>
        <v/>
      </c>
      <c r="F1262" s="314" t="str">
        <f t="shared" si="119"/>
        <v/>
      </c>
      <c r="G1262" s="315"/>
      <c r="H1262" s="314">
        <f t="shared" si="114"/>
        <v>0</v>
      </c>
    </row>
    <row r="1263" spans="2:8">
      <c r="B1263" s="318" t="str">
        <f t="shared" si="115"/>
        <v/>
      </c>
      <c r="C1263" s="317" t="str">
        <f t="shared" si="116"/>
        <v/>
      </c>
      <c r="D1263" s="316" t="str">
        <f t="shared" si="117"/>
        <v/>
      </c>
      <c r="E1263" s="314" t="str">
        <f t="shared" si="118"/>
        <v/>
      </c>
      <c r="F1263" s="314" t="str">
        <f t="shared" si="119"/>
        <v/>
      </c>
      <c r="G1263" s="315"/>
      <c r="H1263" s="314">
        <f t="shared" si="114"/>
        <v>0</v>
      </c>
    </row>
    <row r="1264" spans="2:8">
      <c r="B1264" s="318" t="str">
        <f t="shared" si="115"/>
        <v/>
      </c>
      <c r="C1264" s="317" t="str">
        <f t="shared" si="116"/>
        <v/>
      </c>
      <c r="D1264" s="316" t="str">
        <f t="shared" si="117"/>
        <v/>
      </c>
      <c r="E1264" s="314" t="str">
        <f t="shared" si="118"/>
        <v/>
      </c>
      <c r="F1264" s="314" t="str">
        <f t="shared" si="119"/>
        <v/>
      </c>
      <c r="G1264" s="315"/>
      <c r="H1264" s="314">
        <f t="shared" si="114"/>
        <v>0</v>
      </c>
    </row>
    <row r="1265" spans="2:8">
      <c r="B1265" s="318" t="str">
        <f t="shared" si="115"/>
        <v/>
      </c>
      <c r="C1265" s="317" t="str">
        <f t="shared" si="116"/>
        <v/>
      </c>
      <c r="D1265" s="316" t="str">
        <f t="shared" si="117"/>
        <v/>
      </c>
      <c r="E1265" s="314" t="str">
        <f t="shared" si="118"/>
        <v/>
      </c>
      <c r="F1265" s="314" t="str">
        <f t="shared" si="119"/>
        <v/>
      </c>
      <c r="G1265" s="315"/>
      <c r="H1265" s="314">
        <f t="shared" si="114"/>
        <v>0</v>
      </c>
    </row>
    <row r="1266" spans="2:8">
      <c r="B1266" s="318" t="str">
        <f t="shared" si="115"/>
        <v/>
      </c>
      <c r="C1266" s="317" t="str">
        <f t="shared" si="116"/>
        <v/>
      </c>
      <c r="D1266" s="316" t="str">
        <f t="shared" si="117"/>
        <v/>
      </c>
      <c r="E1266" s="314" t="str">
        <f t="shared" si="118"/>
        <v/>
      </c>
      <c r="F1266" s="314" t="str">
        <f t="shared" si="119"/>
        <v/>
      </c>
      <c r="G1266" s="315"/>
      <c r="H1266" s="314">
        <f t="shared" si="114"/>
        <v>0</v>
      </c>
    </row>
    <row r="1267" spans="2:8">
      <c r="B1267" s="318" t="str">
        <f t="shared" si="115"/>
        <v/>
      </c>
      <c r="C1267" s="317" t="str">
        <f t="shared" si="116"/>
        <v/>
      </c>
      <c r="D1267" s="316" t="str">
        <f t="shared" si="117"/>
        <v/>
      </c>
      <c r="E1267" s="314" t="str">
        <f t="shared" si="118"/>
        <v/>
      </c>
      <c r="F1267" s="314" t="str">
        <f t="shared" si="119"/>
        <v/>
      </c>
      <c r="G1267" s="315"/>
      <c r="H1267" s="314">
        <f t="shared" si="114"/>
        <v>0</v>
      </c>
    </row>
    <row r="1268" spans="2:8">
      <c r="B1268" s="318" t="str">
        <f t="shared" si="115"/>
        <v/>
      </c>
      <c r="C1268" s="317" t="str">
        <f t="shared" si="116"/>
        <v/>
      </c>
      <c r="D1268" s="316" t="str">
        <f t="shared" si="117"/>
        <v/>
      </c>
      <c r="E1268" s="314" t="str">
        <f t="shared" si="118"/>
        <v/>
      </c>
      <c r="F1268" s="314" t="str">
        <f t="shared" si="119"/>
        <v/>
      </c>
      <c r="G1268" s="315"/>
      <c r="H1268" s="314">
        <f t="shared" si="114"/>
        <v>0</v>
      </c>
    </row>
    <row r="1269" spans="2:8">
      <c r="B1269" s="318" t="str">
        <f t="shared" si="115"/>
        <v/>
      </c>
      <c r="C1269" s="317" t="str">
        <f t="shared" si="116"/>
        <v/>
      </c>
      <c r="D1269" s="316" t="str">
        <f t="shared" si="117"/>
        <v/>
      </c>
      <c r="E1269" s="314" t="str">
        <f t="shared" si="118"/>
        <v/>
      </c>
      <c r="F1269" s="314" t="str">
        <f t="shared" si="119"/>
        <v/>
      </c>
      <c r="G1269" s="315"/>
      <c r="H1269" s="314">
        <f t="shared" si="114"/>
        <v>0</v>
      </c>
    </row>
    <row r="1270" spans="2:8">
      <c r="B1270" s="318" t="str">
        <f t="shared" si="115"/>
        <v/>
      </c>
      <c r="C1270" s="317" t="str">
        <f t="shared" si="116"/>
        <v/>
      </c>
      <c r="D1270" s="316" t="str">
        <f t="shared" si="117"/>
        <v/>
      </c>
      <c r="E1270" s="314" t="str">
        <f t="shared" si="118"/>
        <v/>
      </c>
      <c r="F1270" s="314" t="str">
        <f t="shared" si="119"/>
        <v/>
      </c>
      <c r="G1270" s="315"/>
      <c r="H1270" s="314">
        <f t="shared" si="114"/>
        <v>0</v>
      </c>
    </row>
    <row r="1271" spans="2:8">
      <c r="B1271" s="318" t="str">
        <f t="shared" si="115"/>
        <v/>
      </c>
      <c r="C1271" s="317" t="str">
        <f t="shared" si="116"/>
        <v/>
      </c>
      <c r="D1271" s="316" t="str">
        <f t="shared" si="117"/>
        <v/>
      </c>
      <c r="E1271" s="314" t="str">
        <f t="shared" si="118"/>
        <v/>
      </c>
      <c r="F1271" s="314" t="str">
        <f t="shared" si="119"/>
        <v/>
      </c>
      <c r="G1271" s="315"/>
      <c r="H1271" s="314">
        <f t="shared" si="114"/>
        <v>0</v>
      </c>
    </row>
    <row r="1272" spans="2:8">
      <c r="B1272" s="318" t="str">
        <f t="shared" si="115"/>
        <v/>
      </c>
      <c r="C1272" s="317" t="str">
        <f t="shared" si="116"/>
        <v/>
      </c>
      <c r="D1272" s="316" t="str">
        <f t="shared" si="117"/>
        <v/>
      </c>
      <c r="E1272" s="314" t="str">
        <f t="shared" si="118"/>
        <v/>
      </c>
      <c r="F1272" s="314" t="str">
        <f t="shared" si="119"/>
        <v/>
      </c>
      <c r="G1272" s="315"/>
      <c r="H1272" s="314">
        <f t="shared" si="114"/>
        <v>0</v>
      </c>
    </row>
    <row r="1273" spans="2:8">
      <c r="B1273" s="318" t="str">
        <f t="shared" si="115"/>
        <v/>
      </c>
      <c r="C1273" s="317" t="str">
        <f t="shared" si="116"/>
        <v/>
      </c>
      <c r="D1273" s="316" t="str">
        <f t="shared" si="117"/>
        <v/>
      </c>
      <c r="E1273" s="314" t="str">
        <f t="shared" si="118"/>
        <v/>
      </c>
      <c r="F1273" s="314" t="str">
        <f t="shared" si="119"/>
        <v/>
      </c>
      <c r="G1273" s="315"/>
      <c r="H1273" s="314">
        <f t="shared" si="114"/>
        <v>0</v>
      </c>
    </row>
    <row r="1274" spans="2:8">
      <c r="B1274" s="318" t="str">
        <f t="shared" si="115"/>
        <v/>
      </c>
      <c r="C1274" s="317" t="str">
        <f t="shared" si="116"/>
        <v/>
      </c>
      <c r="D1274" s="316" t="str">
        <f t="shared" si="117"/>
        <v/>
      </c>
      <c r="E1274" s="314" t="str">
        <f t="shared" si="118"/>
        <v/>
      </c>
      <c r="F1274" s="314" t="str">
        <f t="shared" si="119"/>
        <v/>
      </c>
      <c r="G1274" s="315"/>
      <c r="H1274" s="314">
        <f t="shared" si="114"/>
        <v>0</v>
      </c>
    </row>
    <row r="1275" spans="2:8">
      <c r="B1275" s="318" t="str">
        <f t="shared" si="115"/>
        <v/>
      </c>
      <c r="C1275" s="317" t="str">
        <f t="shared" si="116"/>
        <v/>
      </c>
      <c r="D1275" s="316" t="str">
        <f t="shared" si="117"/>
        <v/>
      </c>
      <c r="E1275" s="314" t="str">
        <f t="shared" si="118"/>
        <v/>
      </c>
      <c r="F1275" s="314" t="str">
        <f t="shared" si="119"/>
        <v/>
      </c>
      <c r="G1275" s="315"/>
      <c r="H1275" s="314">
        <f t="shared" si="114"/>
        <v>0</v>
      </c>
    </row>
    <row r="1276" spans="2:8">
      <c r="B1276" s="318" t="str">
        <f t="shared" si="115"/>
        <v/>
      </c>
      <c r="C1276" s="317" t="str">
        <f t="shared" si="116"/>
        <v/>
      </c>
      <c r="D1276" s="316" t="str">
        <f t="shared" si="117"/>
        <v/>
      </c>
      <c r="E1276" s="314" t="str">
        <f t="shared" si="118"/>
        <v/>
      </c>
      <c r="F1276" s="314" t="str">
        <f t="shared" si="119"/>
        <v/>
      </c>
      <c r="G1276" s="315"/>
      <c r="H1276" s="314">
        <f t="shared" si="114"/>
        <v>0</v>
      </c>
    </row>
    <row r="1277" spans="2:8">
      <c r="B1277" s="318" t="str">
        <f t="shared" si="115"/>
        <v/>
      </c>
      <c r="C1277" s="317" t="str">
        <f t="shared" si="116"/>
        <v/>
      </c>
      <c r="D1277" s="316" t="str">
        <f t="shared" si="117"/>
        <v/>
      </c>
      <c r="E1277" s="314" t="str">
        <f t="shared" si="118"/>
        <v/>
      </c>
      <c r="F1277" s="314" t="str">
        <f t="shared" si="119"/>
        <v/>
      </c>
      <c r="G1277" s="315"/>
      <c r="H1277" s="314">
        <f t="shared" si="114"/>
        <v>0</v>
      </c>
    </row>
    <row r="1278" spans="2:8">
      <c r="B1278" s="318" t="str">
        <f t="shared" si="115"/>
        <v/>
      </c>
      <c r="C1278" s="317" t="str">
        <f t="shared" si="116"/>
        <v/>
      </c>
      <c r="D1278" s="316" t="str">
        <f t="shared" si="117"/>
        <v/>
      </c>
      <c r="E1278" s="314" t="str">
        <f t="shared" si="118"/>
        <v/>
      </c>
      <c r="F1278" s="314" t="str">
        <f t="shared" si="119"/>
        <v/>
      </c>
      <c r="G1278" s="315"/>
      <c r="H1278" s="314">
        <f t="shared" si="114"/>
        <v>0</v>
      </c>
    </row>
    <row r="1279" spans="2:8">
      <c r="B1279" s="318" t="str">
        <f t="shared" si="115"/>
        <v/>
      </c>
      <c r="C1279" s="317" t="str">
        <f t="shared" si="116"/>
        <v/>
      </c>
      <c r="D1279" s="316" t="str">
        <f t="shared" si="117"/>
        <v/>
      </c>
      <c r="E1279" s="314" t="str">
        <f t="shared" si="118"/>
        <v/>
      </c>
      <c r="F1279" s="314" t="str">
        <f t="shared" si="119"/>
        <v/>
      </c>
      <c r="G1279" s="315"/>
      <c r="H1279" s="314">
        <f t="shared" si="114"/>
        <v>0</v>
      </c>
    </row>
    <row r="1280" spans="2:8">
      <c r="B1280" s="318" t="str">
        <f t="shared" si="115"/>
        <v/>
      </c>
      <c r="C1280" s="317" t="str">
        <f t="shared" si="116"/>
        <v/>
      </c>
      <c r="D1280" s="316" t="str">
        <f t="shared" si="117"/>
        <v/>
      </c>
      <c r="E1280" s="314" t="str">
        <f t="shared" si="118"/>
        <v/>
      </c>
      <c r="F1280" s="314" t="str">
        <f t="shared" si="119"/>
        <v/>
      </c>
      <c r="G1280" s="315"/>
      <c r="H1280" s="314">
        <f t="shared" si="114"/>
        <v>0</v>
      </c>
    </row>
    <row r="1281" spans="2:8">
      <c r="B1281" s="318" t="str">
        <f t="shared" si="115"/>
        <v/>
      </c>
      <c r="C1281" s="317" t="str">
        <f t="shared" si="116"/>
        <v/>
      </c>
      <c r="D1281" s="316" t="str">
        <f t="shared" si="117"/>
        <v/>
      </c>
      <c r="E1281" s="314" t="str">
        <f t="shared" si="118"/>
        <v/>
      </c>
      <c r="F1281" s="314" t="str">
        <f t="shared" si="119"/>
        <v/>
      </c>
      <c r="G1281" s="315"/>
      <c r="H1281" s="314">
        <f t="shared" si="114"/>
        <v>0</v>
      </c>
    </row>
    <row r="1282" spans="2:8">
      <c r="B1282" s="318" t="str">
        <f t="shared" si="115"/>
        <v/>
      </c>
      <c r="C1282" s="317" t="str">
        <f t="shared" si="116"/>
        <v/>
      </c>
      <c r="D1282" s="316" t="str">
        <f t="shared" si="117"/>
        <v/>
      </c>
      <c r="E1282" s="314" t="str">
        <f t="shared" si="118"/>
        <v/>
      </c>
      <c r="F1282" s="314" t="str">
        <f t="shared" si="119"/>
        <v/>
      </c>
      <c r="G1282" s="315"/>
      <c r="H1282" s="314">
        <f t="shared" si="114"/>
        <v>0</v>
      </c>
    </row>
    <row r="1283" spans="2:8">
      <c r="B1283" s="318" t="str">
        <f t="shared" si="115"/>
        <v/>
      </c>
      <c r="C1283" s="317" t="str">
        <f t="shared" si="116"/>
        <v/>
      </c>
      <c r="D1283" s="316" t="str">
        <f t="shared" si="117"/>
        <v/>
      </c>
      <c r="E1283" s="314" t="str">
        <f t="shared" si="118"/>
        <v/>
      </c>
      <c r="F1283" s="314" t="str">
        <f t="shared" si="119"/>
        <v/>
      </c>
      <c r="G1283" s="315"/>
      <c r="H1283" s="314">
        <f t="shared" si="114"/>
        <v>0</v>
      </c>
    </row>
    <row r="1284" spans="2:8">
      <c r="B1284" s="318" t="str">
        <f t="shared" si="115"/>
        <v/>
      </c>
      <c r="C1284" s="317" t="str">
        <f t="shared" si="116"/>
        <v/>
      </c>
      <c r="D1284" s="316" t="str">
        <f t="shared" si="117"/>
        <v/>
      </c>
      <c r="E1284" s="314" t="str">
        <f t="shared" si="118"/>
        <v/>
      </c>
      <c r="F1284" s="314" t="str">
        <f t="shared" si="119"/>
        <v/>
      </c>
      <c r="G1284" s="315"/>
      <c r="H1284" s="314">
        <f t="shared" si="114"/>
        <v>0</v>
      </c>
    </row>
    <row r="1285" spans="2:8">
      <c r="B1285" s="318" t="str">
        <f t="shared" si="115"/>
        <v/>
      </c>
      <c r="C1285" s="317" t="str">
        <f t="shared" si="116"/>
        <v/>
      </c>
      <c r="D1285" s="316" t="str">
        <f t="shared" si="117"/>
        <v/>
      </c>
      <c r="E1285" s="314" t="str">
        <f t="shared" si="118"/>
        <v/>
      </c>
      <c r="F1285" s="314" t="str">
        <f t="shared" si="119"/>
        <v/>
      </c>
      <c r="G1285" s="315"/>
      <c r="H1285" s="314">
        <f t="shared" si="114"/>
        <v>0</v>
      </c>
    </row>
    <row r="1286" spans="2:8">
      <c r="B1286" s="318" t="str">
        <f t="shared" si="115"/>
        <v/>
      </c>
      <c r="C1286" s="317" t="str">
        <f t="shared" si="116"/>
        <v/>
      </c>
      <c r="D1286" s="316" t="str">
        <f t="shared" si="117"/>
        <v/>
      </c>
      <c r="E1286" s="314" t="str">
        <f t="shared" si="118"/>
        <v/>
      </c>
      <c r="F1286" s="314" t="str">
        <f t="shared" si="119"/>
        <v/>
      </c>
      <c r="G1286" s="315"/>
      <c r="H1286" s="314">
        <f t="shared" si="114"/>
        <v>0</v>
      </c>
    </row>
    <row r="1287" spans="2:8">
      <c r="B1287" s="318" t="str">
        <f t="shared" si="115"/>
        <v/>
      </c>
      <c r="C1287" s="317" t="str">
        <f t="shared" si="116"/>
        <v/>
      </c>
      <c r="D1287" s="316" t="str">
        <f t="shared" si="117"/>
        <v/>
      </c>
      <c r="E1287" s="314" t="str">
        <f t="shared" si="118"/>
        <v/>
      </c>
      <c r="F1287" s="314" t="str">
        <f t="shared" si="119"/>
        <v/>
      </c>
      <c r="G1287" s="315"/>
      <c r="H1287" s="314">
        <f t="shared" si="114"/>
        <v>0</v>
      </c>
    </row>
    <row r="1288" spans="2:8">
      <c r="B1288" s="318" t="str">
        <f t="shared" si="115"/>
        <v/>
      </c>
      <c r="C1288" s="317" t="str">
        <f t="shared" si="116"/>
        <v/>
      </c>
      <c r="D1288" s="316" t="str">
        <f t="shared" si="117"/>
        <v/>
      </c>
      <c r="E1288" s="314" t="str">
        <f t="shared" si="118"/>
        <v/>
      </c>
      <c r="F1288" s="314" t="str">
        <f t="shared" si="119"/>
        <v/>
      </c>
      <c r="G1288" s="315"/>
      <c r="H1288" s="314">
        <f t="shared" si="114"/>
        <v>0</v>
      </c>
    </row>
    <row r="1289" spans="2:8">
      <c r="B1289" s="318" t="str">
        <f t="shared" si="115"/>
        <v/>
      </c>
      <c r="C1289" s="317" t="str">
        <f t="shared" si="116"/>
        <v/>
      </c>
      <c r="D1289" s="316" t="str">
        <f t="shared" si="117"/>
        <v/>
      </c>
      <c r="E1289" s="314" t="str">
        <f t="shared" si="118"/>
        <v/>
      </c>
      <c r="F1289" s="314" t="str">
        <f t="shared" si="119"/>
        <v/>
      </c>
      <c r="G1289" s="315"/>
      <c r="H1289" s="314">
        <f t="shared" si="114"/>
        <v>0</v>
      </c>
    </row>
    <row r="1290" spans="2:8">
      <c r="B1290" s="318" t="str">
        <f t="shared" si="115"/>
        <v/>
      </c>
      <c r="C1290" s="317" t="str">
        <f t="shared" si="116"/>
        <v/>
      </c>
      <c r="D1290" s="316" t="str">
        <f t="shared" si="117"/>
        <v/>
      </c>
      <c r="E1290" s="314" t="str">
        <f t="shared" si="118"/>
        <v/>
      </c>
      <c r="F1290" s="314" t="str">
        <f t="shared" si="119"/>
        <v/>
      </c>
      <c r="G1290" s="315"/>
      <c r="H1290" s="314">
        <f t="shared" si="114"/>
        <v>0</v>
      </c>
    </row>
    <row r="1291" spans="2:8">
      <c r="B1291" s="318" t="str">
        <f t="shared" si="115"/>
        <v/>
      </c>
      <c r="C1291" s="317" t="str">
        <f t="shared" si="116"/>
        <v/>
      </c>
      <c r="D1291" s="316" t="str">
        <f t="shared" si="117"/>
        <v/>
      </c>
      <c r="E1291" s="314" t="str">
        <f t="shared" si="118"/>
        <v/>
      </c>
      <c r="F1291" s="314" t="str">
        <f t="shared" si="119"/>
        <v/>
      </c>
      <c r="G1291" s="315"/>
      <c r="H1291" s="314">
        <f t="shared" si="114"/>
        <v>0</v>
      </c>
    </row>
    <row r="1292" spans="2:8">
      <c r="B1292" s="318" t="str">
        <f t="shared" si="115"/>
        <v/>
      </c>
      <c r="C1292" s="317" t="str">
        <f t="shared" si="116"/>
        <v/>
      </c>
      <c r="D1292" s="316" t="str">
        <f t="shared" si="117"/>
        <v/>
      </c>
      <c r="E1292" s="314" t="str">
        <f t="shared" si="118"/>
        <v/>
      </c>
      <c r="F1292" s="314" t="str">
        <f t="shared" si="119"/>
        <v/>
      </c>
      <c r="G1292" s="315"/>
      <c r="H1292" s="314">
        <f t="shared" si="114"/>
        <v>0</v>
      </c>
    </row>
    <row r="1293" spans="2:8">
      <c r="B1293" s="318" t="str">
        <f t="shared" si="115"/>
        <v/>
      </c>
      <c r="C1293" s="317" t="str">
        <f t="shared" si="116"/>
        <v/>
      </c>
      <c r="D1293" s="316" t="str">
        <f t="shared" si="117"/>
        <v/>
      </c>
      <c r="E1293" s="314" t="str">
        <f t="shared" si="118"/>
        <v/>
      </c>
      <c r="F1293" s="314" t="str">
        <f t="shared" si="119"/>
        <v/>
      </c>
      <c r="G1293" s="315"/>
      <c r="H1293" s="314">
        <f t="shared" si="114"/>
        <v>0</v>
      </c>
    </row>
    <row r="1294" spans="2:8">
      <c r="B1294" s="318" t="str">
        <f t="shared" si="115"/>
        <v/>
      </c>
      <c r="C1294" s="317" t="str">
        <f t="shared" si="116"/>
        <v/>
      </c>
      <c r="D1294" s="316" t="str">
        <f t="shared" si="117"/>
        <v/>
      </c>
      <c r="E1294" s="314" t="str">
        <f t="shared" si="118"/>
        <v/>
      </c>
      <c r="F1294" s="314" t="str">
        <f t="shared" si="119"/>
        <v/>
      </c>
      <c r="G1294" s="315"/>
      <c r="H1294" s="314">
        <f t="shared" si="114"/>
        <v>0</v>
      </c>
    </row>
    <row r="1295" spans="2:8">
      <c r="B1295" s="318" t="str">
        <f t="shared" si="115"/>
        <v/>
      </c>
      <c r="C1295" s="317" t="str">
        <f t="shared" si="116"/>
        <v/>
      </c>
      <c r="D1295" s="316" t="str">
        <f t="shared" si="117"/>
        <v/>
      </c>
      <c r="E1295" s="314" t="str">
        <f t="shared" si="118"/>
        <v/>
      </c>
      <c r="F1295" s="314" t="str">
        <f t="shared" si="119"/>
        <v/>
      </c>
      <c r="G1295" s="315"/>
      <c r="H1295" s="314">
        <f t="shared" si="114"/>
        <v>0</v>
      </c>
    </row>
    <row r="1296" spans="2:8">
      <c r="B1296" s="318" t="str">
        <f t="shared" si="115"/>
        <v/>
      </c>
      <c r="C1296" s="317" t="str">
        <f t="shared" si="116"/>
        <v/>
      </c>
      <c r="D1296" s="316" t="str">
        <f t="shared" si="117"/>
        <v/>
      </c>
      <c r="E1296" s="314" t="str">
        <f t="shared" si="118"/>
        <v/>
      </c>
      <c r="F1296" s="314" t="str">
        <f t="shared" si="119"/>
        <v/>
      </c>
      <c r="G1296" s="315"/>
      <c r="H1296" s="314">
        <f t="shared" si="114"/>
        <v>0</v>
      </c>
    </row>
    <row r="1297" spans="2:8">
      <c r="B1297" s="318" t="str">
        <f t="shared" si="115"/>
        <v/>
      </c>
      <c r="C1297" s="317" t="str">
        <f t="shared" si="116"/>
        <v/>
      </c>
      <c r="D1297" s="316" t="str">
        <f t="shared" si="117"/>
        <v/>
      </c>
      <c r="E1297" s="314" t="str">
        <f t="shared" si="118"/>
        <v/>
      </c>
      <c r="F1297" s="314" t="str">
        <f t="shared" si="119"/>
        <v/>
      </c>
      <c r="G1297" s="315"/>
      <c r="H1297" s="314">
        <f t="shared" ref="H1297:H1360" si="120">IF(B1297="",0,ROUND(H1296-E1297-G1297,2))</f>
        <v>0</v>
      </c>
    </row>
    <row r="1298" spans="2:8">
      <c r="B1298" s="318" t="str">
        <f t="shared" ref="B1298:B1361" si="121">IF(B1297&lt;$H$7,IF(H1297&gt;0,B1297+1,""),"")</f>
        <v/>
      </c>
      <c r="C1298" s="317" t="str">
        <f t="shared" ref="C1298:C1361" si="122">IF(B1298="","",IF(B1298&lt;=$H$7,IF(payments_per_year=26,DATE(YEAR(start_date),MONTH(start_date),DAY(start_date)+14*B1298),IF(payments_per_year=52,DATE(YEAR(start_date),MONTH(start_date),DAY(start_date)+7*B1298),DATE(YEAR(start_date),MONTH(start_date)+B1298*12/$D$9,DAY(start_date)))),""))</f>
        <v/>
      </c>
      <c r="D1298" s="316" t="str">
        <f t="shared" ref="D1298:D1361" si="123">IF(C1298="","",IF($H$6+F1298&gt;H1297,ROUND(H1297+F1298,2),$H$6))</f>
        <v/>
      </c>
      <c r="E1298" s="314" t="str">
        <f t="shared" ref="E1298:E1361" si="124">IF(C1298="","",D1298-F1298)</f>
        <v/>
      </c>
      <c r="F1298" s="314" t="str">
        <f t="shared" ref="F1298:F1361" si="125">IF(C1298="","",ROUND(H1297*$D$7/payments_per_year,2))</f>
        <v/>
      </c>
      <c r="G1298" s="315"/>
      <c r="H1298" s="314">
        <f t="shared" si="120"/>
        <v>0</v>
      </c>
    </row>
    <row r="1299" spans="2:8">
      <c r="B1299" s="318" t="str">
        <f t="shared" si="121"/>
        <v/>
      </c>
      <c r="C1299" s="317" t="str">
        <f t="shared" si="122"/>
        <v/>
      </c>
      <c r="D1299" s="316" t="str">
        <f t="shared" si="123"/>
        <v/>
      </c>
      <c r="E1299" s="314" t="str">
        <f t="shared" si="124"/>
        <v/>
      </c>
      <c r="F1299" s="314" t="str">
        <f t="shared" si="125"/>
        <v/>
      </c>
      <c r="G1299" s="315"/>
      <c r="H1299" s="314">
        <f t="shared" si="120"/>
        <v>0</v>
      </c>
    </row>
    <row r="1300" spans="2:8">
      <c r="B1300" s="318" t="str">
        <f t="shared" si="121"/>
        <v/>
      </c>
      <c r="C1300" s="317" t="str">
        <f t="shared" si="122"/>
        <v/>
      </c>
      <c r="D1300" s="316" t="str">
        <f t="shared" si="123"/>
        <v/>
      </c>
      <c r="E1300" s="314" t="str">
        <f t="shared" si="124"/>
        <v/>
      </c>
      <c r="F1300" s="314" t="str">
        <f t="shared" si="125"/>
        <v/>
      </c>
      <c r="G1300" s="315"/>
      <c r="H1300" s="314">
        <f t="shared" si="120"/>
        <v>0</v>
      </c>
    </row>
    <row r="1301" spans="2:8">
      <c r="B1301" s="318" t="str">
        <f t="shared" si="121"/>
        <v/>
      </c>
      <c r="C1301" s="317" t="str">
        <f t="shared" si="122"/>
        <v/>
      </c>
      <c r="D1301" s="316" t="str">
        <f t="shared" si="123"/>
        <v/>
      </c>
      <c r="E1301" s="314" t="str">
        <f t="shared" si="124"/>
        <v/>
      </c>
      <c r="F1301" s="314" t="str">
        <f t="shared" si="125"/>
        <v/>
      </c>
      <c r="G1301" s="315"/>
      <c r="H1301" s="314">
        <f t="shared" si="120"/>
        <v>0</v>
      </c>
    </row>
    <row r="1302" spans="2:8">
      <c r="B1302" s="318" t="str">
        <f t="shared" si="121"/>
        <v/>
      </c>
      <c r="C1302" s="317" t="str">
        <f t="shared" si="122"/>
        <v/>
      </c>
      <c r="D1302" s="316" t="str">
        <f t="shared" si="123"/>
        <v/>
      </c>
      <c r="E1302" s="314" t="str">
        <f t="shared" si="124"/>
        <v/>
      </c>
      <c r="F1302" s="314" t="str">
        <f t="shared" si="125"/>
        <v/>
      </c>
      <c r="G1302" s="315"/>
      <c r="H1302" s="314">
        <f t="shared" si="120"/>
        <v>0</v>
      </c>
    </row>
    <row r="1303" spans="2:8">
      <c r="B1303" s="318" t="str">
        <f t="shared" si="121"/>
        <v/>
      </c>
      <c r="C1303" s="317" t="str">
        <f t="shared" si="122"/>
        <v/>
      </c>
      <c r="D1303" s="316" t="str">
        <f t="shared" si="123"/>
        <v/>
      </c>
      <c r="E1303" s="314" t="str">
        <f t="shared" si="124"/>
        <v/>
      </c>
      <c r="F1303" s="314" t="str">
        <f t="shared" si="125"/>
        <v/>
      </c>
      <c r="G1303" s="315"/>
      <c r="H1303" s="314">
        <f t="shared" si="120"/>
        <v>0</v>
      </c>
    </row>
    <row r="1304" spans="2:8">
      <c r="B1304" s="318" t="str">
        <f t="shared" si="121"/>
        <v/>
      </c>
      <c r="C1304" s="317" t="str">
        <f t="shared" si="122"/>
        <v/>
      </c>
      <c r="D1304" s="316" t="str">
        <f t="shared" si="123"/>
        <v/>
      </c>
      <c r="E1304" s="314" t="str">
        <f t="shared" si="124"/>
        <v/>
      </c>
      <c r="F1304" s="314" t="str">
        <f t="shared" si="125"/>
        <v/>
      </c>
      <c r="G1304" s="315"/>
      <c r="H1304" s="314">
        <f t="shared" si="120"/>
        <v>0</v>
      </c>
    </row>
    <row r="1305" spans="2:8">
      <c r="B1305" s="318" t="str">
        <f t="shared" si="121"/>
        <v/>
      </c>
      <c r="C1305" s="317" t="str">
        <f t="shared" si="122"/>
        <v/>
      </c>
      <c r="D1305" s="316" t="str">
        <f t="shared" si="123"/>
        <v/>
      </c>
      <c r="E1305" s="314" t="str">
        <f t="shared" si="124"/>
        <v/>
      </c>
      <c r="F1305" s="314" t="str">
        <f t="shared" si="125"/>
        <v/>
      </c>
      <c r="G1305" s="315"/>
      <c r="H1305" s="314">
        <f t="shared" si="120"/>
        <v>0</v>
      </c>
    </row>
    <row r="1306" spans="2:8">
      <c r="B1306" s="318" t="str">
        <f t="shared" si="121"/>
        <v/>
      </c>
      <c r="C1306" s="317" t="str">
        <f t="shared" si="122"/>
        <v/>
      </c>
      <c r="D1306" s="316" t="str">
        <f t="shared" si="123"/>
        <v/>
      </c>
      <c r="E1306" s="314" t="str">
        <f t="shared" si="124"/>
        <v/>
      </c>
      <c r="F1306" s="314" t="str">
        <f t="shared" si="125"/>
        <v/>
      </c>
      <c r="G1306" s="315"/>
      <c r="H1306" s="314">
        <f t="shared" si="120"/>
        <v>0</v>
      </c>
    </row>
    <row r="1307" spans="2:8">
      <c r="B1307" s="318" t="str">
        <f t="shared" si="121"/>
        <v/>
      </c>
      <c r="C1307" s="317" t="str">
        <f t="shared" si="122"/>
        <v/>
      </c>
      <c r="D1307" s="316" t="str">
        <f t="shared" si="123"/>
        <v/>
      </c>
      <c r="E1307" s="314" t="str">
        <f t="shared" si="124"/>
        <v/>
      </c>
      <c r="F1307" s="314" t="str">
        <f t="shared" si="125"/>
        <v/>
      </c>
      <c r="G1307" s="315"/>
      <c r="H1307" s="314">
        <f t="shared" si="120"/>
        <v>0</v>
      </c>
    </row>
    <row r="1308" spans="2:8">
      <c r="B1308" s="318" t="str">
        <f t="shared" si="121"/>
        <v/>
      </c>
      <c r="C1308" s="317" t="str">
        <f t="shared" si="122"/>
        <v/>
      </c>
      <c r="D1308" s="316" t="str">
        <f t="shared" si="123"/>
        <v/>
      </c>
      <c r="E1308" s="314" t="str">
        <f t="shared" si="124"/>
        <v/>
      </c>
      <c r="F1308" s="314" t="str">
        <f t="shared" si="125"/>
        <v/>
      </c>
      <c r="G1308" s="315"/>
      <c r="H1308" s="314">
        <f t="shared" si="120"/>
        <v>0</v>
      </c>
    </row>
    <row r="1309" spans="2:8">
      <c r="B1309" s="318" t="str">
        <f t="shared" si="121"/>
        <v/>
      </c>
      <c r="C1309" s="317" t="str">
        <f t="shared" si="122"/>
        <v/>
      </c>
      <c r="D1309" s="316" t="str">
        <f t="shared" si="123"/>
        <v/>
      </c>
      <c r="E1309" s="314" t="str">
        <f t="shared" si="124"/>
        <v/>
      </c>
      <c r="F1309" s="314" t="str">
        <f t="shared" si="125"/>
        <v/>
      </c>
      <c r="G1309" s="315"/>
      <c r="H1309" s="314">
        <f t="shared" si="120"/>
        <v>0</v>
      </c>
    </row>
    <row r="1310" spans="2:8">
      <c r="B1310" s="318" t="str">
        <f t="shared" si="121"/>
        <v/>
      </c>
      <c r="C1310" s="317" t="str">
        <f t="shared" si="122"/>
        <v/>
      </c>
      <c r="D1310" s="316" t="str">
        <f t="shared" si="123"/>
        <v/>
      </c>
      <c r="E1310" s="314" t="str">
        <f t="shared" si="124"/>
        <v/>
      </c>
      <c r="F1310" s="314" t="str">
        <f t="shared" si="125"/>
        <v/>
      </c>
      <c r="G1310" s="315"/>
      <c r="H1310" s="314">
        <f t="shared" si="120"/>
        <v>0</v>
      </c>
    </row>
    <row r="1311" spans="2:8">
      <c r="B1311" s="318" t="str">
        <f t="shared" si="121"/>
        <v/>
      </c>
      <c r="C1311" s="317" t="str">
        <f t="shared" si="122"/>
        <v/>
      </c>
      <c r="D1311" s="316" t="str">
        <f t="shared" si="123"/>
        <v/>
      </c>
      <c r="E1311" s="314" t="str">
        <f t="shared" si="124"/>
        <v/>
      </c>
      <c r="F1311" s="314" t="str">
        <f t="shared" si="125"/>
        <v/>
      </c>
      <c r="G1311" s="315"/>
      <c r="H1311" s="314">
        <f t="shared" si="120"/>
        <v>0</v>
      </c>
    </row>
    <row r="1312" spans="2:8">
      <c r="B1312" s="318" t="str">
        <f t="shared" si="121"/>
        <v/>
      </c>
      <c r="C1312" s="317" t="str">
        <f t="shared" si="122"/>
        <v/>
      </c>
      <c r="D1312" s="316" t="str">
        <f t="shared" si="123"/>
        <v/>
      </c>
      <c r="E1312" s="314" t="str">
        <f t="shared" si="124"/>
        <v/>
      </c>
      <c r="F1312" s="314" t="str">
        <f t="shared" si="125"/>
        <v/>
      </c>
      <c r="G1312" s="315"/>
      <c r="H1312" s="314">
        <f t="shared" si="120"/>
        <v>0</v>
      </c>
    </row>
    <row r="1313" spans="2:8">
      <c r="B1313" s="318" t="str">
        <f t="shared" si="121"/>
        <v/>
      </c>
      <c r="C1313" s="317" t="str">
        <f t="shared" si="122"/>
        <v/>
      </c>
      <c r="D1313" s="316" t="str">
        <f t="shared" si="123"/>
        <v/>
      </c>
      <c r="E1313" s="314" t="str">
        <f t="shared" si="124"/>
        <v/>
      </c>
      <c r="F1313" s="314" t="str">
        <f t="shared" si="125"/>
        <v/>
      </c>
      <c r="G1313" s="315"/>
      <c r="H1313" s="314">
        <f t="shared" si="120"/>
        <v>0</v>
      </c>
    </row>
    <row r="1314" spans="2:8">
      <c r="B1314" s="318" t="str">
        <f t="shared" si="121"/>
        <v/>
      </c>
      <c r="C1314" s="317" t="str">
        <f t="shared" si="122"/>
        <v/>
      </c>
      <c r="D1314" s="316" t="str">
        <f t="shared" si="123"/>
        <v/>
      </c>
      <c r="E1314" s="314" t="str">
        <f t="shared" si="124"/>
        <v/>
      </c>
      <c r="F1314" s="314" t="str">
        <f t="shared" si="125"/>
        <v/>
      </c>
      <c r="G1314" s="315"/>
      <c r="H1314" s="314">
        <f t="shared" si="120"/>
        <v>0</v>
      </c>
    </row>
    <row r="1315" spans="2:8">
      <c r="B1315" s="318" t="str">
        <f t="shared" si="121"/>
        <v/>
      </c>
      <c r="C1315" s="317" t="str">
        <f t="shared" si="122"/>
        <v/>
      </c>
      <c r="D1315" s="316" t="str">
        <f t="shared" si="123"/>
        <v/>
      </c>
      <c r="E1315" s="314" t="str">
        <f t="shared" si="124"/>
        <v/>
      </c>
      <c r="F1315" s="314" t="str">
        <f t="shared" si="125"/>
        <v/>
      </c>
      <c r="G1315" s="315"/>
      <c r="H1315" s="314">
        <f t="shared" si="120"/>
        <v>0</v>
      </c>
    </row>
    <row r="1316" spans="2:8">
      <c r="B1316" s="318" t="str">
        <f t="shared" si="121"/>
        <v/>
      </c>
      <c r="C1316" s="317" t="str">
        <f t="shared" si="122"/>
        <v/>
      </c>
      <c r="D1316" s="316" t="str">
        <f t="shared" si="123"/>
        <v/>
      </c>
      <c r="E1316" s="314" t="str">
        <f t="shared" si="124"/>
        <v/>
      </c>
      <c r="F1316" s="314" t="str">
        <f t="shared" si="125"/>
        <v/>
      </c>
      <c r="G1316" s="315"/>
      <c r="H1316" s="314">
        <f t="shared" si="120"/>
        <v>0</v>
      </c>
    </row>
    <row r="1317" spans="2:8">
      <c r="B1317" s="318" t="str">
        <f t="shared" si="121"/>
        <v/>
      </c>
      <c r="C1317" s="317" t="str">
        <f t="shared" si="122"/>
        <v/>
      </c>
      <c r="D1317" s="316" t="str">
        <f t="shared" si="123"/>
        <v/>
      </c>
      <c r="E1317" s="314" t="str">
        <f t="shared" si="124"/>
        <v/>
      </c>
      <c r="F1317" s="314" t="str">
        <f t="shared" si="125"/>
        <v/>
      </c>
      <c r="G1317" s="315"/>
      <c r="H1317" s="314">
        <f t="shared" si="120"/>
        <v>0</v>
      </c>
    </row>
    <row r="1318" spans="2:8">
      <c r="B1318" s="318" t="str">
        <f t="shared" si="121"/>
        <v/>
      </c>
      <c r="C1318" s="317" t="str">
        <f t="shared" si="122"/>
        <v/>
      </c>
      <c r="D1318" s="316" t="str">
        <f t="shared" si="123"/>
        <v/>
      </c>
      <c r="E1318" s="314" t="str">
        <f t="shared" si="124"/>
        <v/>
      </c>
      <c r="F1318" s="314" t="str">
        <f t="shared" si="125"/>
        <v/>
      </c>
      <c r="G1318" s="315"/>
      <c r="H1318" s="314">
        <f t="shared" si="120"/>
        <v>0</v>
      </c>
    </row>
    <row r="1319" spans="2:8">
      <c r="B1319" s="318" t="str">
        <f t="shared" si="121"/>
        <v/>
      </c>
      <c r="C1319" s="317" t="str">
        <f t="shared" si="122"/>
        <v/>
      </c>
      <c r="D1319" s="316" t="str">
        <f t="shared" si="123"/>
        <v/>
      </c>
      <c r="E1319" s="314" t="str">
        <f t="shared" si="124"/>
        <v/>
      </c>
      <c r="F1319" s="314" t="str">
        <f t="shared" si="125"/>
        <v/>
      </c>
      <c r="G1319" s="315"/>
      <c r="H1319" s="314">
        <f t="shared" si="120"/>
        <v>0</v>
      </c>
    </row>
    <row r="1320" spans="2:8">
      <c r="B1320" s="318" t="str">
        <f t="shared" si="121"/>
        <v/>
      </c>
      <c r="C1320" s="317" t="str">
        <f t="shared" si="122"/>
        <v/>
      </c>
      <c r="D1320" s="316" t="str">
        <f t="shared" si="123"/>
        <v/>
      </c>
      <c r="E1320" s="314" t="str">
        <f t="shared" si="124"/>
        <v/>
      </c>
      <c r="F1320" s="314" t="str">
        <f t="shared" si="125"/>
        <v/>
      </c>
      <c r="G1320" s="315"/>
      <c r="H1320" s="314">
        <f t="shared" si="120"/>
        <v>0</v>
      </c>
    </row>
    <row r="1321" spans="2:8">
      <c r="B1321" s="318" t="str">
        <f t="shared" si="121"/>
        <v/>
      </c>
      <c r="C1321" s="317" t="str">
        <f t="shared" si="122"/>
        <v/>
      </c>
      <c r="D1321" s="316" t="str">
        <f t="shared" si="123"/>
        <v/>
      </c>
      <c r="E1321" s="314" t="str">
        <f t="shared" si="124"/>
        <v/>
      </c>
      <c r="F1321" s="314" t="str">
        <f t="shared" si="125"/>
        <v/>
      </c>
      <c r="G1321" s="315"/>
      <c r="H1321" s="314">
        <f t="shared" si="120"/>
        <v>0</v>
      </c>
    </row>
    <row r="1322" spans="2:8">
      <c r="B1322" s="318" t="str">
        <f t="shared" si="121"/>
        <v/>
      </c>
      <c r="C1322" s="317" t="str">
        <f t="shared" si="122"/>
        <v/>
      </c>
      <c r="D1322" s="316" t="str">
        <f t="shared" si="123"/>
        <v/>
      </c>
      <c r="E1322" s="314" t="str">
        <f t="shared" si="124"/>
        <v/>
      </c>
      <c r="F1322" s="314" t="str">
        <f t="shared" si="125"/>
        <v/>
      </c>
      <c r="G1322" s="315"/>
      <c r="H1322" s="314">
        <f t="shared" si="120"/>
        <v>0</v>
      </c>
    </row>
    <row r="1323" spans="2:8">
      <c r="B1323" s="318" t="str">
        <f t="shared" si="121"/>
        <v/>
      </c>
      <c r="C1323" s="317" t="str">
        <f t="shared" si="122"/>
        <v/>
      </c>
      <c r="D1323" s="316" t="str">
        <f t="shared" si="123"/>
        <v/>
      </c>
      <c r="E1323" s="314" t="str">
        <f t="shared" si="124"/>
        <v/>
      </c>
      <c r="F1323" s="314" t="str">
        <f t="shared" si="125"/>
        <v/>
      </c>
      <c r="G1323" s="315"/>
      <c r="H1323" s="314">
        <f t="shared" si="120"/>
        <v>0</v>
      </c>
    </row>
    <row r="1324" spans="2:8">
      <c r="B1324" s="318" t="str">
        <f t="shared" si="121"/>
        <v/>
      </c>
      <c r="C1324" s="317" t="str">
        <f t="shared" si="122"/>
        <v/>
      </c>
      <c r="D1324" s="316" t="str">
        <f t="shared" si="123"/>
        <v/>
      </c>
      <c r="E1324" s="314" t="str">
        <f t="shared" si="124"/>
        <v/>
      </c>
      <c r="F1324" s="314" t="str">
        <f t="shared" si="125"/>
        <v/>
      </c>
      <c r="G1324" s="315"/>
      <c r="H1324" s="314">
        <f t="shared" si="120"/>
        <v>0</v>
      </c>
    </row>
    <row r="1325" spans="2:8">
      <c r="B1325" s="318" t="str">
        <f t="shared" si="121"/>
        <v/>
      </c>
      <c r="C1325" s="317" t="str">
        <f t="shared" si="122"/>
        <v/>
      </c>
      <c r="D1325" s="316" t="str">
        <f t="shared" si="123"/>
        <v/>
      </c>
      <c r="E1325" s="314" t="str">
        <f t="shared" si="124"/>
        <v/>
      </c>
      <c r="F1325" s="314" t="str">
        <f t="shared" si="125"/>
        <v/>
      </c>
      <c r="G1325" s="315"/>
      <c r="H1325" s="314">
        <f t="shared" si="120"/>
        <v>0</v>
      </c>
    </row>
    <row r="1326" spans="2:8">
      <c r="B1326" s="318" t="str">
        <f t="shared" si="121"/>
        <v/>
      </c>
      <c r="C1326" s="317" t="str">
        <f t="shared" si="122"/>
        <v/>
      </c>
      <c r="D1326" s="316" t="str">
        <f t="shared" si="123"/>
        <v/>
      </c>
      <c r="E1326" s="314" t="str">
        <f t="shared" si="124"/>
        <v/>
      </c>
      <c r="F1326" s="314" t="str">
        <f t="shared" si="125"/>
        <v/>
      </c>
      <c r="G1326" s="315"/>
      <c r="H1326" s="314">
        <f t="shared" si="120"/>
        <v>0</v>
      </c>
    </row>
    <row r="1327" spans="2:8">
      <c r="B1327" s="318" t="str">
        <f t="shared" si="121"/>
        <v/>
      </c>
      <c r="C1327" s="317" t="str">
        <f t="shared" si="122"/>
        <v/>
      </c>
      <c r="D1327" s="316" t="str">
        <f t="shared" si="123"/>
        <v/>
      </c>
      <c r="E1327" s="314" t="str">
        <f t="shared" si="124"/>
        <v/>
      </c>
      <c r="F1327" s="314" t="str">
        <f t="shared" si="125"/>
        <v/>
      </c>
      <c r="G1327" s="315"/>
      <c r="H1327" s="314">
        <f t="shared" si="120"/>
        <v>0</v>
      </c>
    </row>
    <row r="1328" spans="2:8">
      <c r="B1328" s="318" t="str">
        <f t="shared" si="121"/>
        <v/>
      </c>
      <c r="C1328" s="317" t="str">
        <f t="shared" si="122"/>
        <v/>
      </c>
      <c r="D1328" s="316" t="str">
        <f t="shared" si="123"/>
        <v/>
      </c>
      <c r="E1328" s="314" t="str">
        <f t="shared" si="124"/>
        <v/>
      </c>
      <c r="F1328" s="314" t="str">
        <f t="shared" si="125"/>
        <v/>
      </c>
      <c r="G1328" s="315"/>
      <c r="H1328" s="314">
        <f t="shared" si="120"/>
        <v>0</v>
      </c>
    </row>
    <row r="1329" spans="2:8">
      <c r="B1329" s="318" t="str">
        <f t="shared" si="121"/>
        <v/>
      </c>
      <c r="C1329" s="317" t="str">
        <f t="shared" si="122"/>
        <v/>
      </c>
      <c r="D1329" s="316" t="str">
        <f t="shared" si="123"/>
        <v/>
      </c>
      <c r="E1329" s="314" t="str">
        <f t="shared" si="124"/>
        <v/>
      </c>
      <c r="F1329" s="314" t="str">
        <f t="shared" si="125"/>
        <v/>
      </c>
      <c r="G1329" s="315"/>
      <c r="H1329" s="314">
        <f t="shared" si="120"/>
        <v>0</v>
      </c>
    </row>
    <row r="1330" spans="2:8">
      <c r="B1330" s="318" t="str">
        <f t="shared" si="121"/>
        <v/>
      </c>
      <c r="C1330" s="317" t="str">
        <f t="shared" si="122"/>
        <v/>
      </c>
      <c r="D1330" s="316" t="str">
        <f t="shared" si="123"/>
        <v/>
      </c>
      <c r="E1330" s="314" t="str">
        <f t="shared" si="124"/>
        <v/>
      </c>
      <c r="F1330" s="314" t="str">
        <f t="shared" si="125"/>
        <v/>
      </c>
      <c r="G1330" s="315"/>
      <c r="H1330" s="314">
        <f t="shared" si="120"/>
        <v>0</v>
      </c>
    </row>
    <row r="1331" spans="2:8">
      <c r="B1331" s="318" t="str">
        <f t="shared" si="121"/>
        <v/>
      </c>
      <c r="C1331" s="317" t="str">
        <f t="shared" si="122"/>
        <v/>
      </c>
      <c r="D1331" s="316" t="str">
        <f t="shared" si="123"/>
        <v/>
      </c>
      <c r="E1331" s="314" t="str">
        <f t="shared" si="124"/>
        <v/>
      </c>
      <c r="F1331" s="314" t="str">
        <f t="shared" si="125"/>
        <v/>
      </c>
      <c r="G1331" s="315"/>
      <c r="H1331" s="314">
        <f t="shared" si="120"/>
        <v>0</v>
      </c>
    </row>
    <row r="1332" spans="2:8">
      <c r="B1332" s="318" t="str">
        <f t="shared" si="121"/>
        <v/>
      </c>
      <c r="C1332" s="317" t="str">
        <f t="shared" si="122"/>
        <v/>
      </c>
      <c r="D1332" s="316" t="str">
        <f t="shared" si="123"/>
        <v/>
      </c>
      <c r="E1332" s="314" t="str">
        <f t="shared" si="124"/>
        <v/>
      </c>
      <c r="F1332" s="314" t="str">
        <f t="shared" si="125"/>
        <v/>
      </c>
      <c r="G1332" s="315"/>
      <c r="H1332" s="314">
        <f t="shared" si="120"/>
        <v>0</v>
      </c>
    </row>
    <row r="1333" spans="2:8">
      <c r="B1333" s="318" t="str">
        <f t="shared" si="121"/>
        <v/>
      </c>
      <c r="C1333" s="317" t="str">
        <f t="shared" si="122"/>
        <v/>
      </c>
      <c r="D1333" s="316" t="str">
        <f t="shared" si="123"/>
        <v/>
      </c>
      <c r="E1333" s="314" t="str">
        <f t="shared" si="124"/>
        <v/>
      </c>
      <c r="F1333" s="314" t="str">
        <f t="shared" si="125"/>
        <v/>
      </c>
      <c r="G1333" s="315"/>
      <c r="H1333" s="314">
        <f t="shared" si="120"/>
        <v>0</v>
      </c>
    </row>
    <row r="1334" spans="2:8">
      <c r="B1334" s="318" t="str">
        <f t="shared" si="121"/>
        <v/>
      </c>
      <c r="C1334" s="317" t="str">
        <f t="shared" si="122"/>
        <v/>
      </c>
      <c r="D1334" s="316" t="str">
        <f t="shared" si="123"/>
        <v/>
      </c>
      <c r="E1334" s="314" t="str">
        <f t="shared" si="124"/>
        <v/>
      </c>
      <c r="F1334" s="314" t="str">
        <f t="shared" si="125"/>
        <v/>
      </c>
      <c r="G1334" s="315"/>
      <c r="H1334" s="314">
        <f t="shared" si="120"/>
        <v>0</v>
      </c>
    </row>
    <row r="1335" spans="2:8">
      <c r="B1335" s="318" t="str">
        <f t="shared" si="121"/>
        <v/>
      </c>
      <c r="C1335" s="317" t="str">
        <f t="shared" si="122"/>
        <v/>
      </c>
      <c r="D1335" s="316" t="str">
        <f t="shared" si="123"/>
        <v/>
      </c>
      <c r="E1335" s="314" t="str">
        <f t="shared" si="124"/>
        <v/>
      </c>
      <c r="F1335" s="314" t="str">
        <f t="shared" si="125"/>
        <v/>
      </c>
      <c r="G1335" s="315"/>
      <c r="H1335" s="314">
        <f t="shared" si="120"/>
        <v>0</v>
      </c>
    </row>
    <row r="1336" spans="2:8">
      <c r="B1336" s="318" t="str">
        <f t="shared" si="121"/>
        <v/>
      </c>
      <c r="C1336" s="317" t="str">
        <f t="shared" si="122"/>
        <v/>
      </c>
      <c r="D1336" s="316" t="str">
        <f t="shared" si="123"/>
        <v/>
      </c>
      <c r="E1336" s="314" t="str">
        <f t="shared" si="124"/>
        <v/>
      </c>
      <c r="F1336" s="314" t="str">
        <f t="shared" si="125"/>
        <v/>
      </c>
      <c r="G1336" s="315"/>
      <c r="H1336" s="314">
        <f t="shared" si="120"/>
        <v>0</v>
      </c>
    </row>
    <row r="1337" spans="2:8">
      <c r="B1337" s="318" t="str">
        <f t="shared" si="121"/>
        <v/>
      </c>
      <c r="C1337" s="317" t="str">
        <f t="shared" si="122"/>
        <v/>
      </c>
      <c r="D1337" s="316" t="str">
        <f t="shared" si="123"/>
        <v/>
      </c>
      <c r="E1337" s="314" t="str">
        <f t="shared" si="124"/>
        <v/>
      </c>
      <c r="F1337" s="314" t="str">
        <f t="shared" si="125"/>
        <v/>
      </c>
      <c r="G1337" s="315"/>
      <c r="H1337" s="314">
        <f t="shared" si="120"/>
        <v>0</v>
      </c>
    </row>
    <row r="1338" spans="2:8">
      <c r="B1338" s="318" t="str">
        <f t="shared" si="121"/>
        <v/>
      </c>
      <c r="C1338" s="317" t="str">
        <f t="shared" si="122"/>
        <v/>
      </c>
      <c r="D1338" s="316" t="str">
        <f t="shared" si="123"/>
        <v/>
      </c>
      <c r="E1338" s="314" t="str">
        <f t="shared" si="124"/>
        <v/>
      </c>
      <c r="F1338" s="314" t="str">
        <f t="shared" si="125"/>
        <v/>
      </c>
      <c r="G1338" s="315"/>
      <c r="H1338" s="314">
        <f t="shared" si="120"/>
        <v>0</v>
      </c>
    </row>
    <row r="1339" spans="2:8">
      <c r="B1339" s="318" t="str">
        <f t="shared" si="121"/>
        <v/>
      </c>
      <c r="C1339" s="317" t="str">
        <f t="shared" si="122"/>
        <v/>
      </c>
      <c r="D1339" s="316" t="str">
        <f t="shared" si="123"/>
        <v/>
      </c>
      <c r="E1339" s="314" t="str">
        <f t="shared" si="124"/>
        <v/>
      </c>
      <c r="F1339" s="314" t="str">
        <f t="shared" si="125"/>
        <v/>
      </c>
      <c r="G1339" s="315"/>
      <c r="H1339" s="314">
        <f t="shared" si="120"/>
        <v>0</v>
      </c>
    </row>
    <row r="1340" spans="2:8">
      <c r="B1340" s="318" t="str">
        <f t="shared" si="121"/>
        <v/>
      </c>
      <c r="C1340" s="317" t="str">
        <f t="shared" si="122"/>
        <v/>
      </c>
      <c r="D1340" s="316" t="str">
        <f t="shared" si="123"/>
        <v/>
      </c>
      <c r="E1340" s="314" t="str">
        <f t="shared" si="124"/>
        <v/>
      </c>
      <c r="F1340" s="314" t="str">
        <f t="shared" si="125"/>
        <v/>
      </c>
      <c r="G1340" s="315"/>
      <c r="H1340" s="314">
        <f t="shared" si="120"/>
        <v>0</v>
      </c>
    </row>
    <row r="1341" spans="2:8">
      <c r="B1341" s="318" t="str">
        <f t="shared" si="121"/>
        <v/>
      </c>
      <c r="C1341" s="317" t="str">
        <f t="shared" si="122"/>
        <v/>
      </c>
      <c r="D1341" s="316" t="str">
        <f t="shared" si="123"/>
        <v/>
      </c>
      <c r="E1341" s="314" t="str">
        <f t="shared" si="124"/>
        <v/>
      </c>
      <c r="F1341" s="314" t="str">
        <f t="shared" si="125"/>
        <v/>
      </c>
      <c r="G1341" s="315"/>
      <c r="H1341" s="314">
        <f t="shared" si="120"/>
        <v>0</v>
      </c>
    </row>
    <row r="1342" spans="2:8">
      <c r="B1342" s="318" t="str">
        <f t="shared" si="121"/>
        <v/>
      </c>
      <c r="C1342" s="317" t="str">
        <f t="shared" si="122"/>
        <v/>
      </c>
      <c r="D1342" s="316" t="str">
        <f t="shared" si="123"/>
        <v/>
      </c>
      <c r="E1342" s="314" t="str">
        <f t="shared" si="124"/>
        <v/>
      </c>
      <c r="F1342" s="314" t="str">
        <f t="shared" si="125"/>
        <v/>
      </c>
      <c r="G1342" s="315"/>
      <c r="H1342" s="314">
        <f t="shared" si="120"/>
        <v>0</v>
      </c>
    </row>
    <row r="1343" spans="2:8">
      <c r="B1343" s="318" t="str">
        <f t="shared" si="121"/>
        <v/>
      </c>
      <c r="C1343" s="317" t="str">
        <f t="shared" si="122"/>
        <v/>
      </c>
      <c r="D1343" s="316" t="str">
        <f t="shared" si="123"/>
        <v/>
      </c>
      <c r="E1343" s="314" t="str">
        <f t="shared" si="124"/>
        <v/>
      </c>
      <c r="F1343" s="314" t="str">
        <f t="shared" si="125"/>
        <v/>
      </c>
      <c r="G1343" s="315"/>
      <c r="H1343" s="314">
        <f t="shared" si="120"/>
        <v>0</v>
      </c>
    </row>
    <row r="1344" spans="2:8">
      <c r="B1344" s="318" t="str">
        <f t="shared" si="121"/>
        <v/>
      </c>
      <c r="C1344" s="317" t="str">
        <f t="shared" si="122"/>
        <v/>
      </c>
      <c r="D1344" s="316" t="str">
        <f t="shared" si="123"/>
        <v/>
      </c>
      <c r="E1344" s="314" t="str">
        <f t="shared" si="124"/>
        <v/>
      </c>
      <c r="F1344" s="314" t="str">
        <f t="shared" si="125"/>
        <v/>
      </c>
      <c r="G1344" s="315"/>
      <c r="H1344" s="314">
        <f t="shared" si="120"/>
        <v>0</v>
      </c>
    </row>
    <row r="1345" spans="2:8">
      <c r="B1345" s="318" t="str">
        <f t="shared" si="121"/>
        <v/>
      </c>
      <c r="C1345" s="317" t="str">
        <f t="shared" si="122"/>
        <v/>
      </c>
      <c r="D1345" s="316" t="str">
        <f t="shared" si="123"/>
        <v/>
      </c>
      <c r="E1345" s="314" t="str">
        <f t="shared" si="124"/>
        <v/>
      </c>
      <c r="F1345" s="314" t="str">
        <f t="shared" si="125"/>
        <v/>
      </c>
      <c r="G1345" s="315"/>
      <c r="H1345" s="314">
        <f t="shared" si="120"/>
        <v>0</v>
      </c>
    </row>
    <row r="1346" spans="2:8">
      <c r="B1346" s="318" t="str">
        <f t="shared" si="121"/>
        <v/>
      </c>
      <c r="C1346" s="317" t="str">
        <f t="shared" si="122"/>
        <v/>
      </c>
      <c r="D1346" s="316" t="str">
        <f t="shared" si="123"/>
        <v/>
      </c>
      <c r="E1346" s="314" t="str">
        <f t="shared" si="124"/>
        <v/>
      </c>
      <c r="F1346" s="314" t="str">
        <f t="shared" si="125"/>
        <v/>
      </c>
      <c r="G1346" s="315"/>
      <c r="H1346" s="314">
        <f t="shared" si="120"/>
        <v>0</v>
      </c>
    </row>
    <row r="1347" spans="2:8">
      <c r="B1347" s="318" t="str">
        <f t="shared" si="121"/>
        <v/>
      </c>
      <c r="C1347" s="317" t="str">
        <f t="shared" si="122"/>
        <v/>
      </c>
      <c r="D1347" s="316" t="str">
        <f t="shared" si="123"/>
        <v/>
      </c>
      <c r="E1347" s="314" t="str">
        <f t="shared" si="124"/>
        <v/>
      </c>
      <c r="F1347" s="314" t="str">
        <f t="shared" si="125"/>
        <v/>
      </c>
      <c r="G1347" s="315"/>
      <c r="H1347" s="314">
        <f t="shared" si="120"/>
        <v>0</v>
      </c>
    </row>
    <row r="1348" spans="2:8">
      <c r="B1348" s="318" t="str">
        <f t="shared" si="121"/>
        <v/>
      </c>
      <c r="C1348" s="317" t="str">
        <f t="shared" si="122"/>
        <v/>
      </c>
      <c r="D1348" s="316" t="str">
        <f t="shared" si="123"/>
        <v/>
      </c>
      <c r="E1348" s="314" t="str">
        <f t="shared" si="124"/>
        <v/>
      </c>
      <c r="F1348" s="314" t="str">
        <f t="shared" si="125"/>
        <v/>
      </c>
      <c r="G1348" s="315"/>
      <c r="H1348" s="314">
        <f t="shared" si="120"/>
        <v>0</v>
      </c>
    </row>
    <row r="1349" spans="2:8">
      <c r="B1349" s="313" t="str">
        <f t="shared" si="121"/>
        <v/>
      </c>
      <c r="C1349" s="312" t="str">
        <f t="shared" si="122"/>
        <v/>
      </c>
      <c r="D1349" s="311" t="str">
        <f t="shared" si="123"/>
        <v/>
      </c>
      <c r="E1349" s="309" t="str">
        <f t="shared" si="124"/>
        <v/>
      </c>
      <c r="F1349" s="309" t="str">
        <f t="shared" si="125"/>
        <v/>
      </c>
      <c r="G1349" s="310"/>
      <c r="H1349" s="309">
        <f t="shared" si="120"/>
        <v>0</v>
      </c>
    </row>
    <row r="1350" spans="2:8">
      <c r="B1350" s="313" t="str">
        <f t="shared" si="121"/>
        <v/>
      </c>
      <c r="C1350" s="312" t="str">
        <f t="shared" si="122"/>
        <v/>
      </c>
      <c r="D1350" s="311" t="str">
        <f t="shared" si="123"/>
        <v/>
      </c>
      <c r="E1350" s="309" t="str">
        <f t="shared" si="124"/>
        <v/>
      </c>
      <c r="F1350" s="309" t="str">
        <f t="shared" si="125"/>
        <v/>
      </c>
      <c r="G1350" s="310"/>
      <c r="H1350" s="309">
        <f t="shared" si="120"/>
        <v>0</v>
      </c>
    </row>
    <row r="1351" spans="2:8">
      <c r="B1351" s="313" t="str">
        <f t="shared" si="121"/>
        <v/>
      </c>
      <c r="C1351" s="312" t="str">
        <f t="shared" si="122"/>
        <v/>
      </c>
      <c r="D1351" s="311" t="str">
        <f t="shared" si="123"/>
        <v/>
      </c>
      <c r="E1351" s="309" t="str">
        <f t="shared" si="124"/>
        <v/>
      </c>
      <c r="F1351" s="309" t="str">
        <f t="shared" si="125"/>
        <v/>
      </c>
      <c r="G1351" s="310"/>
      <c r="H1351" s="309">
        <f t="shared" si="120"/>
        <v>0</v>
      </c>
    </row>
    <row r="1352" spans="2:8">
      <c r="B1352" s="313" t="str">
        <f t="shared" si="121"/>
        <v/>
      </c>
      <c r="C1352" s="312" t="str">
        <f t="shared" si="122"/>
        <v/>
      </c>
      <c r="D1352" s="311" t="str">
        <f t="shared" si="123"/>
        <v/>
      </c>
      <c r="E1352" s="309" t="str">
        <f t="shared" si="124"/>
        <v/>
      </c>
      <c r="F1352" s="309" t="str">
        <f t="shared" si="125"/>
        <v/>
      </c>
      <c r="G1352" s="310"/>
      <c r="H1352" s="309">
        <f t="shared" si="120"/>
        <v>0</v>
      </c>
    </row>
    <row r="1353" spans="2:8">
      <c r="B1353" s="313" t="str">
        <f t="shared" si="121"/>
        <v/>
      </c>
      <c r="C1353" s="312" t="str">
        <f t="shared" si="122"/>
        <v/>
      </c>
      <c r="D1353" s="311" t="str">
        <f t="shared" si="123"/>
        <v/>
      </c>
      <c r="E1353" s="309" t="str">
        <f t="shared" si="124"/>
        <v/>
      </c>
      <c r="F1353" s="309" t="str">
        <f t="shared" si="125"/>
        <v/>
      </c>
      <c r="G1353" s="310"/>
      <c r="H1353" s="309">
        <f t="shared" si="120"/>
        <v>0</v>
      </c>
    </row>
    <row r="1354" spans="2:8">
      <c r="B1354" s="313" t="str">
        <f t="shared" si="121"/>
        <v/>
      </c>
      <c r="C1354" s="312" t="str">
        <f t="shared" si="122"/>
        <v/>
      </c>
      <c r="D1354" s="311" t="str">
        <f t="shared" si="123"/>
        <v/>
      </c>
      <c r="E1354" s="309" t="str">
        <f t="shared" si="124"/>
        <v/>
      </c>
      <c r="F1354" s="309" t="str">
        <f t="shared" si="125"/>
        <v/>
      </c>
      <c r="G1354" s="310"/>
      <c r="H1354" s="309">
        <f t="shared" si="120"/>
        <v>0</v>
      </c>
    </row>
    <row r="1355" spans="2:8">
      <c r="B1355" s="313" t="str">
        <f t="shared" si="121"/>
        <v/>
      </c>
      <c r="C1355" s="312" t="str">
        <f t="shared" si="122"/>
        <v/>
      </c>
      <c r="D1355" s="311" t="str">
        <f t="shared" si="123"/>
        <v/>
      </c>
      <c r="E1355" s="309" t="str">
        <f t="shared" si="124"/>
        <v/>
      </c>
      <c r="F1355" s="309" t="str">
        <f t="shared" si="125"/>
        <v/>
      </c>
      <c r="G1355" s="310"/>
      <c r="H1355" s="309">
        <f t="shared" si="120"/>
        <v>0</v>
      </c>
    </row>
    <row r="1356" spans="2:8">
      <c r="B1356" s="313" t="str">
        <f t="shared" si="121"/>
        <v/>
      </c>
      <c r="C1356" s="312" t="str">
        <f t="shared" si="122"/>
        <v/>
      </c>
      <c r="D1356" s="311" t="str">
        <f t="shared" si="123"/>
        <v/>
      </c>
      <c r="E1356" s="309" t="str">
        <f t="shared" si="124"/>
        <v/>
      </c>
      <c r="F1356" s="309" t="str">
        <f t="shared" si="125"/>
        <v/>
      </c>
      <c r="G1356" s="310"/>
      <c r="H1356" s="309">
        <f t="shared" si="120"/>
        <v>0</v>
      </c>
    </row>
    <row r="1357" spans="2:8">
      <c r="B1357" s="313" t="str">
        <f t="shared" si="121"/>
        <v/>
      </c>
      <c r="C1357" s="312" t="str">
        <f t="shared" si="122"/>
        <v/>
      </c>
      <c r="D1357" s="311" t="str">
        <f t="shared" si="123"/>
        <v/>
      </c>
      <c r="E1357" s="309" t="str">
        <f t="shared" si="124"/>
        <v/>
      </c>
      <c r="F1357" s="309" t="str">
        <f t="shared" si="125"/>
        <v/>
      </c>
      <c r="G1357" s="310"/>
      <c r="H1357" s="309">
        <f t="shared" si="120"/>
        <v>0</v>
      </c>
    </row>
    <row r="1358" spans="2:8">
      <c r="B1358" s="313" t="str">
        <f t="shared" si="121"/>
        <v/>
      </c>
      <c r="C1358" s="312" t="str">
        <f t="shared" si="122"/>
        <v/>
      </c>
      <c r="D1358" s="311" t="str">
        <f t="shared" si="123"/>
        <v/>
      </c>
      <c r="E1358" s="309" t="str">
        <f t="shared" si="124"/>
        <v/>
      </c>
      <c r="F1358" s="309" t="str">
        <f t="shared" si="125"/>
        <v/>
      </c>
      <c r="G1358" s="310"/>
      <c r="H1358" s="309">
        <f t="shared" si="120"/>
        <v>0</v>
      </c>
    </row>
    <row r="1359" spans="2:8">
      <c r="B1359" s="313" t="str">
        <f t="shared" si="121"/>
        <v/>
      </c>
      <c r="C1359" s="312" t="str">
        <f t="shared" si="122"/>
        <v/>
      </c>
      <c r="D1359" s="311" t="str">
        <f t="shared" si="123"/>
        <v/>
      </c>
      <c r="E1359" s="309" t="str">
        <f t="shared" si="124"/>
        <v/>
      </c>
      <c r="F1359" s="309" t="str">
        <f t="shared" si="125"/>
        <v/>
      </c>
      <c r="G1359" s="310"/>
      <c r="H1359" s="309">
        <f t="shared" si="120"/>
        <v>0</v>
      </c>
    </row>
    <row r="1360" spans="2:8">
      <c r="B1360" s="313" t="str">
        <f t="shared" si="121"/>
        <v/>
      </c>
      <c r="C1360" s="312" t="str">
        <f t="shared" si="122"/>
        <v/>
      </c>
      <c r="D1360" s="311" t="str">
        <f t="shared" si="123"/>
        <v/>
      </c>
      <c r="E1360" s="309" t="str">
        <f t="shared" si="124"/>
        <v/>
      </c>
      <c r="F1360" s="309" t="str">
        <f t="shared" si="125"/>
        <v/>
      </c>
      <c r="G1360" s="310"/>
      <c r="H1360" s="309">
        <f t="shared" si="120"/>
        <v>0</v>
      </c>
    </row>
    <row r="1361" spans="2:8">
      <c r="B1361" s="313" t="str">
        <f t="shared" si="121"/>
        <v/>
      </c>
      <c r="C1361" s="312" t="str">
        <f t="shared" si="122"/>
        <v/>
      </c>
      <c r="D1361" s="311" t="str">
        <f t="shared" si="123"/>
        <v/>
      </c>
      <c r="E1361" s="309" t="str">
        <f t="shared" si="124"/>
        <v/>
      </c>
      <c r="F1361" s="309" t="str">
        <f t="shared" si="125"/>
        <v/>
      </c>
      <c r="G1361" s="310"/>
      <c r="H1361" s="309">
        <f t="shared" ref="H1361:H1424" si="126">IF(B1361="",0,ROUND(H1360-E1361-G1361,2))</f>
        <v>0</v>
      </c>
    </row>
    <row r="1362" spans="2:8">
      <c r="B1362" s="313" t="str">
        <f t="shared" ref="B1362:B1425" si="127">IF(B1361&lt;$H$7,IF(H1361&gt;0,B1361+1,""),"")</f>
        <v/>
      </c>
      <c r="C1362" s="312" t="str">
        <f t="shared" ref="C1362:C1425" si="128">IF(B1362="","",IF(B1362&lt;=$H$7,IF(payments_per_year=26,DATE(YEAR(start_date),MONTH(start_date),DAY(start_date)+14*B1362),IF(payments_per_year=52,DATE(YEAR(start_date),MONTH(start_date),DAY(start_date)+7*B1362),DATE(YEAR(start_date),MONTH(start_date)+B1362*12/$D$9,DAY(start_date)))),""))</f>
        <v/>
      </c>
      <c r="D1362" s="311" t="str">
        <f t="shared" ref="D1362:D1425" si="129">IF(C1362="","",IF($H$6+F1362&gt;H1361,ROUND(H1361+F1362,2),$H$6))</f>
        <v/>
      </c>
      <c r="E1362" s="309" t="str">
        <f t="shared" ref="E1362:E1425" si="130">IF(C1362="","",D1362-F1362)</f>
        <v/>
      </c>
      <c r="F1362" s="309" t="str">
        <f t="shared" ref="F1362:F1425" si="131">IF(C1362="","",ROUND(H1361*$D$7/payments_per_year,2))</f>
        <v/>
      </c>
      <c r="G1362" s="310"/>
      <c r="H1362" s="309">
        <f t="shared" si="126"/>
        <v>0</v>
      </c>
    </row>
    <row r="1363" spans="2:8">
      <c r="B1363" s="313" t="str">
        <f t="shared" si="127"/>
        <v/>
      </c>
      <c r="C1363" s="312" t="str">
        <f t="shared" si="128"/>
        <v/>
      </c>
      <c r="D1363" s="311" t="str">
        <f t="shared" si="129"/>
        <v/>
      </c>
      <c r="E1363" s="309" t="str">
        <f t="shared" si="130"/>
        <v/>
      </c>
      <c r="F1363" s="309" t="str">
        <f t="shared" si="131"/>
        <v/>
      </c>
      <c r="G1363" s="310"/>
      <c r="H1363" s="309">
        <f t="shared" si="126"/>
        <v>0</v>
      </c>
    </row>
    <row r="1364" spans="2:8">
      <c r="B1364" s="313" t="str">
        <f t="shared" si="127"/>
        <v/>
      </c>
      <c r="C1364" s="312" t="str">
        <f t="shared" si="128"/>
        <v/>
      </c>
      <c r="D1364" s="311" t="str">
        <f t="shared" si="129"/>
        <v/>
      </c>
      <c r="E1364" s="309" t="str">
        <f t="shared" si="130"/>
        <v/>
      </c>
      <c r="F1364" s="309" t="str">
        <f t="shared" si="131"/>
        <v/>
      </c>
      <c r="G1364" s="310"/>
      <c r="H1364" s="309">
        <f t="shared" si="126"/>
        <v>0</v>
      </c>
    </row>
    <row r="1365" spans="2:8">
      <c r="B1365" s="313" t="str">
        <f t="shared" si="127"/>
        <v/>
      </c>
      <c r="C1365" s="312" t="str">
        <f t="shared" si="128"/>
        <v/>
      </c>
      <c r="D1365" s="311" t="str">
        <f t="shared" si="129"/>
        <v/>
      </c>
      <c r="E1365" s="309" t="str">
        <f t="shared" si="130"/>
        <v/>
      </c>
      <c r="F1365" s="309" t="str">
        <f t="shared" si="131"/>
        <v/>
      </c>
      <c r="G1365" s="310"/>
      <c r="H1365" s="309">
        <f t="shared" si="126"/>
        <v>0</v>
      </c>
    </row>
    <row r="1366" spans="2:8">
      <c r="B1366" s="313" t="str">
        <f t="shared" si="127"/>
        <v/>
      </c>
      <c r="C1366" s="312" t="str">
        <f t="shared" si="128"/>
        <v/>
      </c>
      <c r="D1366" s="311" t="str">
        <f t="shared" si="129"/>
        <v/>
      </c>
      <c r="E1366" s="309" t="str">
        <f t="shared" si="130"/>
        <v/>
      </c>
      <c r="F1366" s="309" t="str">
        <f t="shared" si="131"/>
        <v/>
      </c>
      <c r="G1366" s="310"/>
      <c r="H1366" s="309">
        <f t="shared" si="126"/>
        <v>0</v>
      </c>
    </row>
    <row r="1367" spans="2:8">
      <c r="B1367" s="313" t="str">
        <f t="shared" si="127"/>
        <v/>
      </c>
      <c r="C1367" s="312" t="str">
        <f t="shared" si="128"/>
        <v/>
      </c>
      <c r="D1367" s="311" t="str">
        <f t="shared" si="129"/>
        <v/>
      </c>
      <c r="E1367" s="309" t="str">
        <f t="shared" si="130"/>
        <v/>
      </c>
      <c r="F1367" s="309" t="str">
        <f t="shared" si="131"/>
        <v/>
      </c>
      <c r="G1367" s="310"/>
      <c r="H1367" s="309">
        <f t="shared" si="126"/>
        <v>0</v>
      </c>
    </row>
    <row r="1368" spans="2:8">
      <c r="B1368" s="313" t="str">
        <f t="shared" si="127"/>
        <v/>
      </c>
      <c r="C1368" s="312" t="str">
        <f t="shared" si="128"/>
        <v/>
      </c>
      <c r="D1368" s="311" t="str">
        <f t="shared" si="129"/>
        <v/>
      </c>
      <c r="E1368" s="309" t="str">
        <f t="shared" si="130"/>
        <v/>
      </c>
      <c r="F1368" s="309" t="str">
        <f t="shared" si="131"/>
        <v/>
      </c>
      <c r="G1368" s="310"/>
      <c r="H1368" s="309">
        <f t="shared" si="126"/>
        <v>0</v>
      </c>
    </row>
    <row r="1369" spans="2:8">
      <c r="B1369" s="313" t="str">
        <f t="shared" si="127"/>
        <v/>
      </c>
      <c r="C1369" s="312" t="str">
        <f t="shared" si="128"/>
        <v/>
      </c>
      <c r="D1369" s="311" t="str">
        <f t="shared" si="129"/>
        <v/>
      </c>
      <c r="E1369" s="309" t="str">
        <f t="shared" si="130"/>
        <v/>
      </c>
      <c r="F1369" s="309" t="str">
        <f t="shared" si="131"/>
        <v/>
      </c>
      <c r="G1369" s="310"/>
      <c r="H1369" s="309">
        <f t="shared" si="126"/>
        <v>0</v>
      </c>
    </row>
    <row r="1370" spans="2:8">
      <c r="B1370" s="313" t="str">
        <f t="shared" si="127"/>
        <v/>
      </c>
      <c r="C1370" s="312" t="str">
        <f t="shared" si="128"/>
        <v/>
      </c>
      <c r="D1370" s="311" t="str">
        <f t="shared" si="129"/>
        <v/>
      </c>
      <c r="E1370" s="309" t="str">
        <f t="shared" si="130"/>
        <v/>
      </c>
      <c r="F1370" s="309" t="str">
        <f t="shared" si="131"/>
        <v/>
      </c>
      <c r="G1370" s="310"/>
      <c r="H1370" s="309">
        <f t="shared" si="126"/>
        <v>0</v>
      </c>
    </row>
    <row r="1371" spans="2:8">
      <c r="B1371" s="313" t="str">
        <f t="shared" si="127"/>
        <v/>
      </c>
      <c r="C1371" s="312" t="str">
        <f t="shared" si="128"/>
        <v/>
      </c>
      <c r="D1371" s="311" t="str">
        <f t="shared" si="129"/>
        <v/>
      </c>
      <c r="E1371" s="309" t="str">
        <f t="shared" si="130"/>
        <v/>
      </c>
      <c r="F1371" s="309" t="str">
        <f t="shared" si="131"/>
        <v/>
      </c>
      <c r="G1371" s="310"/>
      <c r="H1371" s="309">
        <f t="shared" si="126"/>
        <v>0</v>
      </c>
    </row>
    <row r="1372" spans="2:8">
      <c r="B1372" s="313" t="str">
        <f t="shared" si="127"/>
        <v/>
      </c>
      <c r="C1372" s="312" t="str">
        <f t="shared" si="128"/>
        <v/>
      </c>
      <c r="D1372" s="311" t="str">
        <f t="shared" si="129"/>
        <v/>
      </c>
      <c r="E1372" s="309" t="str">
        <f t="shared" si="130"/>
        <v/>
      </c>
      <c r="F1372" s="309" t="str">
        <f t="shared" si="131"/>
        <v/>
      </c>
      <c r="G1372" s="310"/>
      <c r="H1372" s="309">
        <f t="shared" si="126"/>
        <v>0</v>
      </c>
    </row>
    <row r="1373" spans="2:8">
      <c r="B1373" s="313" t="str">
        <f t="shared" si="127"/>
        <v/>
      </c>
      <c r="C1373" s="312" t="str">
        <f t="shared" si="128"/>
        <v/>
      </c>
      <c r="D1373" s="311" t="str">
        <f t="shared" si="129"/>
        <v/>
      </c>
      <c r="E1373" s="309" t="str">
        <f t="shared" si="130"/>
        <v/>
      </c>
      <c r="F1373" s="309" t="str">
        <f t="shared" si="131"/>
        <v/>
      </c>
      <c r="G1373" s="310"/>
      <c r="H1373" s="309">
        <f t="shared" si="126"/>
        <v>0</v>
      </c>
    </row>
    <row r="1374" spans="2:8">
      <c r="B1374" s="313" t="str">
        <f t="shared" si="127"/>
        <v/>
      </c>
      <c r="C1374" s="312" t="str">
        <f t="shared" si="128"/>
        <v/>
      </c>
      <c r="D1374" s="311" t="str">
        <f t="shared" si="129"/>
        <v/>
      </c>
      <c r="E1374" s="309" t="str">
        <f t="shared" si="130"/>
        <v/>
      </c>
      <c r="F1374" s="309" t="str">
        <f t="shared" si="131"/>
        <v/>
      </c>
      <c r="G1374" s="310"/>
      <c r="H1374" s="309">
        <f t="shared" si="126"/>
        <v>0</v>
      </c>
    </row>
    <row r="1375" spans="2:8">
      <c r="B1375" s="313" t="str">
        <f t="shared" si="127"/>
        <v/>
      </c>
      <c r="C1375" s="312" t="str">
        <f t="shared" si="128"/>
        <v/>
      </c>
      <c r="D1375" s="311" t="str">
        <f t="shared" si="129"/>
        <v/>
      </c>
      <c r="E1375" s="309" t="str">
        <f t="shared" si="130"/>
        <v/>
      </c>
      <c r="F1375" s="309" t="str">
        <f t="shared" si="131"/>
        <v/>
      </c>
      <c r="G1375" s="310"/>
      <c r="H1375" s="309">
        <f t="shared" si="126"/>
        <v>0</v>
      </c>
    </row>
    <row r="1376" spans="2:8">
      <c r="B1376" s="313" t="str">
        <f t="shared" si="127"/>
        <v/>
      </c>
      <c r="C1376" s="312" t="str">
        <f t="shared" si="128"/>
        <v/>
      </c>
      <c r="D1376" s="311" t="str">
        <f t="shared" si="129"/>
        <v/>
      </c>
      <c r="E1376" s="309" t="str">
        <f t="shared" si="130"/>
        <v/>
      </c>
      <c r="F1376" s="309" t="str">
        <f t="shared" si="131"/>
        <v/>
      </c>
      <c r="G1376" s="310"/>
      <c r="H1376" s="309">
        <f t="shared" si="126"/>
        <v>0</v>
      </c>
    </row>
    <row r="1377" spans="2:8">
      <c r="B1377" s="313" t="str">
        <f t="shared" si="127"/>
        <v/>
      </c>
      <c r="C1377" s="312" t="str">
        <f t="shared" si="128"/>
        <v/>
      </c>
      <c r="D1377" s="311" t="str">
        <f t="shared" si="129"/>
        <v/>
      </c>
      <c r="E1377" s="309" t="str">
        <f t="shared" si="130"/>
        <v/>
      </c>
      <c r="F1377" s="309" t="str">
        <f t="shared" si="131"/>
        <v/>
      </c>
      <c r="G1377" s="310"/>
      <c r="H1377" s="309">
        <f t="shared" si="126"/>
        <v>0</v>
      </c>
    </row>
    <row r="1378" spans="2:8">
      <c r="B1378" s="313" t="str">
        <f t="shared" si="127"/>
        <v/>
      </c>
      <c r="C1378" s="312" t="str">
        <f t="shared" si="128"/>
        <v/>
      </c>
      <c r="D1378" s="311" t="str">
        <f t="shared" si="129"/>
        <v/>
      </c>
      <c r="E1378" s="309" t="str">
        <f t="shared" si="130"/>
        <v/>
      </c>
      <c r="F1378" s="309" t="str">
        <f t="shared" si="131"/>
        <v/>
      </c>
      <c r="G1378" s="310"/>
      <c r="H1378" s="309">
        <f t="shared" si="126"/>
        <v>0</v>
      </c>
    </row>
    <row r="1379" spans="2:8">
      <c r="B1379" s="313" t="str">
        <f t="shared" si="127"/>
        <v/>
      </c>
      <c r="C1379" s="312" t="str">
        <f t="shared" si="128"/>
        <v/>
      </c>
      <c r="D1379" s="311" t="str">
        <f t="shared" si="129"/>
        <v/>
      </c>
      <c r="E1379" s="309" t="str">
        <f t="shared" si="130"/>
        <v/>
      </c>
      <c r="F1379" s="309" t="str">
        <f t="shared" si="131"/>
        <v/>
      </c>
      <c r="G1379" s="310"/>
      <c r="H1379" s="309">
        <f t="shared" si="126"/>
        <v>0</v>
      </c>
    </row>
    <row r="1380" spans="2:8">
      <c r="B1380" s="313" t="str">
        <f t="shared" si="127"/>
        <v/>
      </c>
      <c r="C1380" s="312" t="str">
        <f t="shared" si="128"/>
        <v/>
      </c>
      <c r="D1380" s="311" t="str">
        <f t="shared" si="129"/>
        <v/>
      </c>
      <c r="E1380" s="309" t="str">
        <f t="shared" si="130"/>
        <v/>
      </c>
      <c r="F1380" s="309" t="str">
        <f t="shared" si="131"/>
        <v/>
      </c>
      <c r="G1380" s="310"/>
      <c r="H1380" s="309">
        <f t="shared" si="126"/>
        <v>0</v>
      </c>
    </row>
    <row r="1381" spans="2:8">
      <c r="B1381" s="313" t="str">
        <f t="shared" si="127"/>
        <v/>
      </c>
      <c r="C1381" s="312" t="str">
        <f t="shared" si="128"/>
        <v/>
      </c>
      <c r="D1381" s="311" t="str">
        <f t="shared" si="129"/>
        <v/>
      </c>
      <c r="E1381" s="309" t="str">
        <f t="shared" si="130"/>
        <v/>
      </c>
      <c r="F1381" s="309" t="str">
        <f t="shared" si="131"/>
        <v/>
      </c>
      <c r="G1381" s="310"/>
      <c r="H1381" s="309">
        <f t="shared" si="126"/>
        <v>0</v>
      </c>
    </row>
    <row r="1382" spans="2:8">
      <c r="B1382" s="313" t="str">
        <f t="shared" si="127"/>
        <v/>
      </c>
      <c r="C1382" s="312" t="str">
        <f t="shared" si="128"/>
        <v/>
      </c>
      <c r="D1382" s="311" t="str">
        <f t="shared" si="129"/>
        <v/>
      </c>
      <c r="E1382" s="309" t="str">
        <f t="shared" si="130"/>
        <v/>
      </c>
      <c r="F1382" s="309" t="str">
        <f t="shared" si="131"/>
        <v/>
      </c>
      <c r="G1382" s="310"/>
      <c r="H1382" s="309">
        <f t="shared" si="126"/>
        <v>0</v>
      </c>
    </row>
    <row r="1383" spans="2:8">
      <c r="B1383" s="313" t="str">
        <f t="shared" si="127"/>
        <v/>
      </c>
      <c r="C1383" s="312" t="str">
        <f t="shared" si="128"/>
        <v/>
      </c>
      <c r="D1383" s="311" t="str">
        <f t="shared" si="129"/>
        <v/>
      </c>
      <c r="E1383" s="309" t="str">
        <f t="shared" si="130"/>
        <v/>
      </c>
      <c r="F1383" s="309" t="str">
        <f t="shared" si="131"/>
        <v/>
      </c>
      <c r="G1383" s="310"/>
      <c r="H1383" s="309">
        <f t="shared" si="126"/>
        <v>0</v>
      </c>
    </row>
    <row r="1384" spans="2:8">
      <c r="B1384" s="313" t="str">
        <f t="shared" si="127"/>
        <v/>
      </c>
      <c r="C1384" s="312" t="str">
        <f t="shared" si="128"/>
        <v/>
      </c>
      <c r="D1384" s="311" t="str">
        <f t="shared" si="129"/>
        <v/>
      </c>
      <c r="E1384" s="309" t="str">
        <f t="shared" si="130"/>
        <v/>
      </c>
      <c r="F1384" s="309" t="str">
        <f t="shared" si="131"/>
        <v/>
      </c>
      <c r="G1384" s="310"/>
      <c r="H1384" s="309">
        <f t="shared" si="126"/>
        <v>0</v>
      </c>
    </row>
    <row r="1385" spans="2:8">
      <c r="B1385" s="313" t="str">
        <f t="shared" si="127"/>
        <v/>
      </c>
      <c r="C1385" s="312" t="str">
        <f t="shared" si="128"/>
        <v/>
      </c>
      <c r="D1385" s="311" t="str">
        <f t="shared" si="129"/>
        <v/>
      </c>
      <c r="E1385" s="309" t="str">
        <f t="shared" si="130"/>
        <v/>
      </c>
      <c r="F1385" s="309" t="str">
        <f t="shared" si="131"/>
        <v/>
      </c>
      <c r="G1385" s="310"/>
      <c r="H1385" s="309">
        <f t="shared" si="126"/>
        <v>0</v>
      </c>
    </row>
    <row r="1386" spans="2:8">
      <c r="B1386" s="313" t="str">
        <f t="shared" si="127"/>
        <v/>
      </c>
      <c r="C1386" s="312" t="str">
        <f t="shared" si="128"/>
        <v/>
      </c>
      <c r="D1386" s="311" t="str">
        <f t="shared" si="129"/>
        <v/>
      </c>
      <c r="E1386" s="309" t="str">
        <f t="shared" si="130"/>
        <v/>
      </c>
      <c r="F1386" s="309" t="str">
        <f t="shared" si="131"/>
        <v/>
      </c>
      <c r="G1386" s="310"/>
      <c r="H1386" s="309">
        <f t="shared" si="126"/>
        <v>0</v>
      </c>
    </row>
    <row r="1387" spans="2:8">
      <c r="B1387" s="313" t="str">
        <f t="shared" si="127"/>
        <v/>
      </c>
      <c r="C1387" s="312" t="str">
        <f t="shared" si="128"/>
        <v/>
      </c>
      <c r="D1387" s="311" t="str">
        <f t="shared" si="129"/>
        <v/>
      </c>
      <c r="E1387" s="309" t="str">
        <f t="shared" si="130"/>
        <v/>
      </c>
      <c r="F1387" s="309" t="str">
        <f t="shared" si="131"/>
        <v/>
      </c>
      <c r="G1387" s="310"/>
      <c r="H1387" s="309">
        <f t="shared" si="126"/>
        <v>0</v>
      </c>
    </row>
    <row r="1388" spans="2:8">
      <c r="B1388" s="313" t="str">
        <f t="shared" si="127"/>
        <v/>
      </c>
      <c r="C1388" s="312" t="str">
        <f t="shared" si="128"/>
        <v/>
      </c>
      <c r="D1388" s="311" t="str">
        <f t="shared" si="129"/>
        <v/>
      </c>
      <c r="E1388" s="309" t="str">
        <f t="shared" si="130"/>
        <v/>
      </c>
      <c r="F1388" s="309" t="str">
        <f t="shared" si="131"/>
        <v/>
      </c>
      <c r="G1388" s="310"/>
      <c r="H1388" s="309">
        <f t="shared" si="126"/>
        <v>0</v>
      </c>
    </row>
    <row r="1389" spans="2:8">
      <c r="B1389" s="313" t="str">
        <f t="shared" si="127"/>
        <v/>
      </c>
      <c r="C1389" s="312" t="str">
        <f t="shared" si="128"/>
        <v/>
      </c>
      <c r="D1389" s="311" t="str">
        <f t="shared" si="129"/>
        <v/>
      </c>
      <c r="E1389" s="309" t="str">
        <f t="shared" si="130"/>
        <v/>
      </c>
      <c r="F1389" s="309" t="str">
        <f t="shared" si="131"/>
        <v/>
      </c>
      <c r="G1389" s="310"/>
      <c r="H1389" s="309">
        <f t="shared" si="126"/>
        <v>0</v>
      </c>
    </row>
    <row r="1390" spans="2:8">
      <c r="B1390" s="313" t="str">
        <f t="shared" si="127"/>
        <v/>
      </c>
      <c r="C1390" s="312" t="str">
        <f t="shared" si="128"/>
        <v/>
      </c>
      <c r="D1390" s="311" t="str">
        <f t="shared" si="129"/>
        <v/>
      </c>
      <c r="E1390" s="309" t="str">
        <f t="shared" si="130"/>
        <v/>
      </c>
      <c r="F1390" s="309" t="str">
        <f t="shared" si="131"/>
        <v/>
      </c>
      <c r="G1390" s="310"/>
      <c r="H1390" s="309">
        <f t="shared" si="126"/>
        <v>0</v>
      </c>
    </row>
    <row r="1391" spans="2:8">
      <c r="B1391" s="313" t="str">
        <f t="shared" si="127"/>
        <v/>
      </c>
      <c r="C1391" s="312" t="str">
        <f t="shared" si="128"/>
        <v/>
      </c>
      <c r="D1391" s="311" t="str">
        <f t="shared" si="129"/>
        <v/>
      </c>
      <c r="E1391" s="309" t="str">
        <f t="shared" si="130"/>
        <v/>
      </c>
      <c r="F1391" s="309" t="str">
        <f t="shared" si="131"/>
        <v/>
      </c>
      <c r="G1391" s="310"/>
      <c r="H1391" s="309">
        <f t="shared" si="126"/>
        <v>0</v>
      </c>
    </row>
    <row r="1392" spans="2:8">
      <c r="B1392" s="313" t="str">
        <f t="shared" si="127"/>
        <v/>
      </c>
      <c r="C1392" s="312" t="str">
        <f t="shared" si="128"/>
        <v/>
      </c>
      <c r="D1392" s="311" t="str">
        <f t="shared" si="129"/>
        <v/>
      </c>
      <c r="E1392" s="309" t="str">
        <f t="shared" si="130"/>
        <v/>
      </c>
      <c r="F1392" s="309" t="str">
        <f t="shared" si="131"/>
        <v/>
      </c>
      <c r="G1392" s="310"/>
      <c r="H1392" s="309">
        <f t="shared" si="126"/>
        <v>0</v>
      </c>
    </row>
    <row r="1393" spans="2:8">
      <c r="B1393" s="313" t="str">
        <f t="shared" si="127"/>
        <v/>
      </c>
      <c r="C1393" s="312" t="str">
        <f t="shared" si="128"/>
        <v/>
      </c>
      <c r="D1393" s="311" t="str">
        <f t="shared" si="129"/>
        <v/>
      </c>
      <c r="E1393" s="309" t="str">
        <f t="shared" si="130"/>
        <v/>
      </c>
      <c r="F1393" s="309" t="str">
        <f t="shared" si="131"/>
        <v/>
      </c>
      <c r="G1393" s="310"/>
      <c r="H1393" s="309">
        <f t="shared" si="126"/>
        <v>0</v>
      </c>
    </row>
    <row r="1394" spans="2:8">
      <c r="B1394" s="313" t="str">
        <f t="shared" si="127"/>
        <v/>
      </c>
      <c r="C1394" s="312" t="str">
        <f t="shared" si="128"/>
        <v/>
      </c>
      <c r="D1394" s="311" t="str">
        <f t="shared" si="129"/>
        <v/>
      </c>
      <c r="E1394" s="309" t="str">
        <f t="shared" si="130"/>
        <v/>
      </c>
      <c r="F1394" s="309" t="str">
        <f t="shared" si="131"/>
        <v/>
      </c>
      <c r="G1394" s="310"/>
      <c r="H1394" s="309">
        <f t="shared" si="126"/>
        <v>0</v>
      </c>
    </row>
    <row r="1395" spans="2:8">
      <c r="B1395" s="313" t="str">
        <f t="shared" si="127"/>
        <v/>
      </c>
      <c r="C1395" s="312" t="str">
        <f t="shared" si="128"/>
        <v/>
      </c>
      <c r="D1395" s="311" t="str">
        <f t="shared" si="129"/>
        <v/>
      </c>
      <c r="E1395" s="309" t="str">
        <f t="shared" si="130"/>
        <v/>
      </c>
      <c r="F1395" s="309" t="str">
        <f t="shared" si="131"/>
        <v/>
      </c>
      <c r="G1395" s="310"/>
      <c r="H1395" s="309">
        <f t="shared" si="126"/>
        <v>0</v>
      </c>
    </row>
    <row r="1396" spans="2:8">
      <c r="B1396" s="313" t="str">
        <f t="shared" si="127"/>
        <v/>
      </c>
      <c r="C1396" s="312" t="str">
        <f t="shared" si="128"/>
        <v/>
      </c>
      <c r="D1396" s="311" t="str">
        <f t="shared" si="129"/>
        <v/>
      </c>
      <c r="E1396" s="309" t="str">
        <f t="shared" si="130"/>
        <v/>
      </c>
      <c r="F1396" s="309" t="str">
        <f t="shared" si="131"/>
        <v/>
      </c>
      <c r="G1396" s="310"/>
      <c r="H1396" s="309">
        <f t="shared" si="126"/>
        <v>0</v>
      </c>
    </row>
    <row r="1397" spans="2:8">
      <c r="B1397" s="313" t="str">
        <f t="shared" si="127"/>
        <v/>
      </c>
      <c r="C1397" s="312" t="str">
        <f t="shared" si="128"/>
        <v/>
      </c>
      <c r="D1397" s="311" t="str">
        <f t="shared" si="129"/>
        <v/>
      </c>
      <c r="E1397" s="309" t="str">
        <f t="shared" si="130"/>
        <v/>
      </c>
      <c r="F1397" s="309" t="str">
        <f t="shared" si="131"/>
        <v/>
      </c>
      <c r="G1397" s="310"/>
      <c r="H1397" s="309">
        <f t="shared" si="126"/>
        <v>0</v>
      </c>
    </row>
    <row r="1398" spans="2:8">
      <c r="B1398" s="313" t="str">
        <f t="shared" si="127"/>
        <v/>
      </c>
      <c r="C1398" s="312" t="str">
        <f t="shared" si="128"/>
        <v/>
      </c>
      <c r="D1398" s="311" t="str">
        <f t="shared" si="129"/>
        <v/>
      </c>
      <c r="E1398" s="309" t="str">
        <f t="shared" si="130"/>
        <v/>
      </c>
      <c r="F1398" s="309" t="str">
        <f t="shared" si="131"/>
        <v/>
      </c>
      <c r="G1398" s="310"/>
      <c r="H1398" s="309">
        <f t="shared" si="126"/>
        <v>0</v>
      </c>
    </row>
    <row r="1399" spans="2:8">
      <c r="B1399" s="313" t="str">
        <f t="shared" si="127"/>
        <v/>
      </c>
      <c r="C1399" s="312" t="str">
        <f t="shared" si="128"/>
        <v/>
      </c>
      <c r="D1399" s="311" t="str">
        <f t="shared" si="129"/>
        <v/>
      </c>
      <c r="E1399" s="309" t="str">
        <f t="shared" si="130"/>
        <v/>
      </c>
      <c r="F1399" s="309" t="str">
        <f t="shared" si="131"/>
        <v/>
      </c>
      <c r="G1399" s="310"/>
      <c r="H1399" s="309">
        <f t="shared" si="126"/>
        <v>0</v>
      </c>
    </row>
    <row r="1400" spans="2:8">
      <c r="B1400" s="313" t="str">
        <f t="shared" si="127"/>
        <v/>
      </c>
      <c r="C1400" s="312" t="str">
        <f t="shared" si="128"/>
        <v/>
      </c>
      <c r="D1400" s="311" t="str">
        <f t="shared" si="129"/>
        <v/>
      </c>
      <c r="E1400" s="309" t="str">
        <f t="shared" si="130"/>
        <v/>
      </c>
      <c r="F1400" s="309" t="str">
        <f t="shared" si="131"/>
        <v/>
      </c>
      <c r="G1400" s="310"/>
      <c r="H1400" s="309">
        <f t="shared" si="126"/>
        <v>0</v>
      </c>
    </row>
    <row r="1401" spans="2:8">
      <c r="B1401" s="313" t="str">
        <f t="shared" si="127"/>
        <v/>
      </c>
      <c r="C1401" s="312" t="str">
        <f t="shared" si="128"/>
        <v/>
      </c>
      <c r="D1401" s="311" t="str">
        <f t="shared" si="129"/>
        <v/>
      </c>
      <c r="E1401" s="309" t="str">
        <f t="shared" si="130"/>
        <v/>
      </c>
      <c r="F1401" s="309" t="str">
        <f t="shared" si="131"/>
        <v/>
      </c>
      <c r="G1401" s="310"/>
      <c r="H1401" s="309">
        <f t="shared" si="126"/>
        <v>0</v>
      </c>
    </row>
    <row r="1402" spans="2:8">
      <c r="B1402" s="313" t="str">
        <f t="shared" si="127"/>
        <v/>
      </c>
      <c r="C1402" s="312" t="str">
        <f t="shared" si="128"/>
        <v/>
      </c>
      <c r="D1402" s="311" t="str">
        <f t="shared" si="129"/>
        <v/>
      </c>
      <c r="E1402" s="309" t="str">
        <f t="shared" si="130"/>
        <v/>
      </c>
      <c r="F1402" s="309" t="str">
        <f t="shared" si="131"/>
        <v/>
      </c>
      <c r="G1402" s="310"/>
      <c r="H1402" s="309">
        <f t="shared" si="126"/>
        <v>0</v>
      </c>
    </row>
    <row r="1403" spans="2:8">
      <c r="B1403" s="313" t="str">
        <f t="shared" si="127"/>
        <v/>
      </c>
      <c r="C1403" s="312" t="str">
        <f t="shared" si="128"/>
        <v/>
      </c>
      <c r="D1403" s="311" t="str">
        <f t="shared" si="129"/>
        <v/>
      </c>
      <c r="E1403" s="309" t="str">
        <f t="shared" si="130"/>
        <v/>
      </c>
      <c r="F1403" s="309" t="str">
        <f t="shared" si="131"/>
        <v/>
      </c>
      <c r="G1403" s="310"/>
      <c r="H1403" s="309">
        <f t="shared" si="126"/>
        <v>0</v>
      </c>
    </row>
    <row r="1404" spans="2:8">
      <c r="B1404" s="313" t="str">
        <f t="shared" si="127"/>
        <v/>
      </c>
      <c r="C1404" s="312" t="str">
        <f t="shared" si="128"/>
        <v/>
      </c>
      <c r="D1404" s="311" t="str">
        <f t="shared" si="129"/>
        <v/>
      </c>
      <c r="E1404" s="309" t="str">
        <f t="shared" si="130"/>
        <v/>
      </c>
      <c r="F1404" s="309" t="str">
        <f t="shared" si="131"/>
        <v/>
      </c>
      <c r="G1404" s="310"/>
      <c r="H1404" s="309">
        <f t="shared" si="126"/>
        <v>0</v>
      </c>
    </row>
    <row r="1405" spans="2:8">
      <c r="B1405" s="313" t="str">
        <f t="shared" si="127"/>
        <v/>
      </c>
      <c r="C1405" s="312" t="str">
        <f t="shared" si="128"/>
        <v/>
      </c>
      <c r="D1405" s="311" t="str">
        <f t="shared" si="129"/>
        <v/>
      </c>
      <c r="E1405" s="309" t="str">
        <f t="shared" si="130"/>
        <v/>
      </c>
      <c r="F1405" s="309" t="str">
        <f t="shared" si="131"/>
        <v/>
      </c>
      <c r="G1405" s="310"/>
      <c r="H1405" s="309">
        <f t="shared" si="126"/>
        <v>0</v>
      </c>
    </row>
    <row r="1406" spans="2:8">
      <c r="B1406" s="313" t="str">
        <f t="shared" si="127"/>
        <v/>
      </c>
      <c r="C1406" s="312" t="str">
        <f t="shared" si="128"/>
        <v/>
      </c>
      <c r="D1406" s="311" t="str">
        <f t="shared" si="129"/>
        <v/>
      </c>
      <c r="E1406" s="309" t="str">
        <f t="shared" si="130"/>
        <v/>
      </c>
      <c r="F1406" s="309" t="str">
        <f t="shared" si="131"/>
        <v/>
      </c>
      <c r="G1406" s="310"/>
      <c r="H1406" s="309">
        <f t="shared" si="126"/>
        <v>0</v>
      </c>
    </row>
    <row r="1407" spans="2:8">
      <c r="B1407" s="313" t="str">
        <f t="shared" si="127"/>
        <v/>
      </c>
      <c r="C1407" s="312" t="str">
        <f t="shared" si="128"/>
        <v/>
      </c>
      <c r="D1407" s="311" t="str">
        <f t="shared" si="129"/>
        <v/>
      </c>
      <c r="E1407" s="309" t="str">
        <f t="shared" si="130"/>
        <v/>
      </c>
      <c r="F1407" s="309" t="str">
        <f t="shared" si="131"/>
        <v/>
      </c>
      <c r="G1407" s="310"/>
      <c r="H1407" s="309">
        <f t="shared" si="126"/>
        <v>0</v>
      </c>
    </row>
    <row r="1408" spans="2:8">
      <c r="B1408" s="313" t="str">
        <f t="shared" si="127"/>
        <v/>
      </c>
      <c r="C1408" s="312" t="str">
        <f t="shared" si="128"/>
        <v/>
      </c>
      <c r="D1408" s="311" t="str">
        <f t="shared" si="129"/>
        <v/>
      </c>
      <c r="E1408" s="309" t="str">
        <f t="shared" si="130"/>
        <v/>
      </c>
      <c r="F1408" s="309" t="str">
        <f t="shared" si="131"/>
        <v/>
      </c>
      <c r="G1408" s="310"/>
      <c r="H1408" s="309">
        <f t="shared" si="126"/>
        <v>0</v>
      </c>
    </row>
    <row r="1409" spans="2:8">
      <c r="B1409" s="313" t="str">
        <f t="shared" si="127"/>
        <v/>
      </c>
      <c r="C1409" s="312" t="str">
        <f t="shared" si="128"/>
        <v/>
      </c>
      <c r="D1409" s="311" t="str">
        <f t="shared" si="129"/>
        <v/>
      </c>
      <c r="E1409" s="309" t="str">
        <f t="shared" si="130"/>
        <v/>
      </c>
      <c r="F1409" s="309" t="str">
        <f t="shared" si="131"/>
        <v/>
      </c>
      <c r="G1409" s="310"/>
      <c r="H1409" s="309">
        <f t="shared" si="126"/>
        <v>0</v>
      </c>
    </row>
    <row r="1410" spans="2:8">
      <c r="B1410" s="313" t="str">
        <f t="shared" si="127"/>
        <v/>
      </c>
      <c r="C1410" s="312" t="str">
        <f t="shared" si="128"/>
        <v/>
      </c>
      <c r="D1410" s="311" t="str">
        <f t="shared" si="129"/>
        <v/>
      </c>
      <c r="E1410" s="309" t="str">
        <f t="shared" si="130"/>
        <v/>
      </c>
      <c r="F1410" s="309" t="str">
        <f t="shared" si="131"/>
        <v/>
      </c>
      <c r="G1410" s="310"/>
      <c r="H1410" s="309">
        <f t="shared" si="126"/>
        <v>0</v>
      </c>
    </row>
    <row r="1411" spans="2:8">
      <c r="B1411" s="313" t="str">
        <f t="shared" si="127"/>
        <v/>
      </c>
      <c r="C1411" s="312" t="str">
        <f t="shared" si="128"/>
        <v/>
      </c>
      <c r="D1411" s="311" t="str">
        <f t="shared" si="129"/>
        <v/>
      </c>
      <c r="E1411" s="309" t="str">
        <f t="shared" si="130"/>
        <v/>
      </c>
      <c r="F1411" s="309" t="str">
        <f t="shared" si="131"/>
        <v/>
      </c>
      <c r="G1411" s="310"/>
      <c r="H1411" s="309">
        <f t="shared" si="126"/>
        <v>0</v>
      </c>
    </row>
    <row r="1412" spans="2:8">
      <c r="B1412" s="313" t="str">
        <f t="shared" si="127"/>
        <v/>
      </c>
      <c r="C1412" s="312" t="str">
        <f t="shared" si="128"/>
        <v/>
      </c>
      <c r="D1412" s="311" t="str">
        <f t="shared" si="129"/>
        <v/>
      </c>
      <c r="E1412" s="309" t="str">
        <f t="shared" si="130"/>
        <v/>
      </c>
      <c r="F1412" s="309" t="str">
        <f t="shared" si="131"/>
        <v/>
      </c>
      <c r="G1412" s="310"/>
      <c r="H1412" s="309">
        <f t="shared" si="126"/>
        <v>0</v>
      </c>
    </row>
    <row r="1413" spans="2:8">
      <c r="B1413" s="313" t="str">
        <f t="shared" si="127"/>
        <v/>
      </c>
      <c r="C1413" s="312" t="str">
        <f t="shared" si="128"/>
        <v/>
      </c>
      <c r="D1413" s="311" t="str">
        <f t="shared" si="129"/>
        <v/>
      </c>
      <c r="E1413" s="309" t="str">
        <f t="shared" si="130"/>
        <v/>
      </c>
      <c r="F1413" s="309" t="str">
        <f t="shared" si="131"/>
        <v/>
      </c>
      <c r="G1413" s="310"/>
      <c r="H1413" s="309">
        <f t="shared" si="126"/>
        <v>0</v>
      </c>
    </row>
    <row r="1414" spans="2:8">
      <c r="B1414" s="313" t="str">
        <f t="shared" si="127"/>
        <v/>
      </c>
      <c r="C1414" s="312" t="str">
        <f t="shared" si="128"/>
        <v/>
      </c>
      <c r="D1414" s="311" t="str">
        <f t="shared" si="129"/>
        <v/>
      </c>
      <c r="E1414" s="309" t="str">
        <f t="shared" si="130"/>
        <v/>
      </c>
      <c r="F1414" s="309" t="str">
        <f t="shared" si="131"/>
        <v/>
      </c>
      <c r="G1414" s="310"/>
      <c r="H1414" s="309">
        <f t="shared" si="126"/>
        <v>0</v>
      </c>
    </row>
    <row r="1415" spans="2:8">
      <c r="B1415" s="313" t="str">
        <f t="shared" si="127"/>
        <v/>
      </c>
      <c r="C1415" s="312" t="str">
        <f t="shared" si="128"/>
        <v/>
      </c>
      <c r="D1415" s="311" t="str">
        <f t="shared" si="129"/>
        <v/>
      </c>
      <c r="E1415" s="309" t="str">
        <f t="shared" si="130"/>
        <v/>
      </c>
      <c r="F1415" s="309" t="str">
        <f t="shared" si="131"/>
        <v/>
      </c>
      <c r="G1415" s="310"/>
      <c r="H1415" s="309">
        <f t="shared" si="126"/>
        <v>0</v>
      </c>
    </row>
    <row r="1416" spans="2:8">
      <c r="B1416" s="313" t="str">
        <f t="shared" si="127"/>
        <v/>
      </c>
      <c r="C1416" s="312" t="str">
        <f t="shared" si="128"/>
        <v/>
      </c>
      <c r="D1416" s="311" t="str">
        <f t="shared" si="129"/>
        <v/>
      </c>
      <c r="E1416" s="309" t="str">
        <f t="shared" si="130"/>
        <v/>
      </c>
      <c r="F1416" s="309" t="str">
        <f t="shared" si="131"/>
        <v/>
      </c>
      <c r="G1416" s="310"/>
      <c r="H1416" s="309">
        <f t="shared" si="126"/>
        <v>0</v>
      </c>
    </row>
    <row r="1417" spans="2:8">
      <c r="B1417" s="313" t="str">
        <f t="shared" si="127"/>
        <v/>
      </c>
      <c r="C1417" s="312" t="str">
        <f t="shared" si="128"/>
        <v/>
      </c>
      <c r="D1417" s="311" t="str">
        <f t="shared" si="129"/>
        <v/>
      </c>
      <c r="E1417" s="309" t="str">
        <f t="shared" si="130"/>
        <v/>
      </c>
      <c r="F1417" s="309" t="str">
        <f t="shared" si="131"/>
        <v/>
      </c>
      <c r="G1417" s="310"/>
      <c r="H1417" s="309">
        <f t="shared" si="126"/>
        <v>0</v>
      </c>
    </row>
    <row r="1418" spans="2:8">
      <c r="B1418" s="313" t="str">
        <f t="shared" si="127"/>
        <v/>
      </c>
      <c r="C1418" s="312" t="str">
        <f t="shared" si="128"/>
        <v/>
      </c>
      <c r="D1418" s="311" t="str">
        <f t="shared" si="129"/>
        <v/>
      </c>
      <c r="E1418" s="309" t="str">
        <f t="shared" si="130"/>
        <v/>
      </c>
      <c r="F1418" s="309" t="str">
        <f t="shared" si="131"/>
        <v/>
      </c>
      <c r="G1418" s="310"/>
      <c r="H1418" s="309">
        <f t="shared" si="126"/>
        <v>0</v>
      </c>
    </row>
    <row r="1419" spans="2:8">
      <c r="B1419" s="313" t="str">
        <f t="shared" si="127"/>
        <v/>
      </c>
      <c r="C1419" s="312" t="str">
        <f t="shared" si="128"/>
        <v/>
      </c>
      <c r="D1419" s="311" t="str">
        <f t="shared" si="129"/>
        <v/>
      </c>
      <c r="E1419" s="309" t="str">
        <f t="shared" si="130"/>
        <v/>
      </c>
      <c r="F1419" s="309" t="str">
        <f t="shared" si="131"/>
        <v/>
      </c>
      <c r="G1419" s="310"/>
      <c r="H1419" s="309">
        <f t="shared" si="126"/>
        <v>0</v>
      </c>
    </row>
    <row r="1420" spans="2:8">
      <c r="B1420" s="313" t="str">
        <f t="shared" si="127"/>
        <v/>
      </c>
      <c r="C1420" s="312" t="str">
        <f t="shared" si="128"/>
        <v/>
      </c>
      <c r="D1420" s="311" t="str">
        <f t="shared" si="129"/>
        <v/>
      </c>
      <c r="E1420" s="309" t="str">
        <f t="shared" si="130"/>
        <v/>
      </c>
      <c r="F1420" s="309" t="str">
        <f t="shared" si="131"/>
        <v/>
      </c>
      <c r="G1420" s="310"/>
      <c r="H1420" s="309">
        <f t="shared" si="126"/>
        <v>0</v>
      </c>
    </row>
    <row r="1421" spans="2:8">
      <c r="B1421" s="313" t="str">
        <f t="shared" si="127"/>
        <v/>
      </c>
      <c r="C1421" s="312" t="str">
        <f t="shared" si="128"/>
        <v/>
      </c>
      <c r="D1421" s="311" t="str">
        <f t="shared" si="129"/>
        <v/>
      </c>
      <c r="E1421" s="309" t="str">
        <f t="shared" si="130"/>
        <v/>
      </c>
      <c r="F1421" s="309" t="str">
        <f t="shared" si="131"/>
        <v/>
      </c>
      <c r="G1421" s="310"/>
      <c r="H1421" s="309">
        <f t="shared" si="126"/>
        <v>0</v>
      </c>
    </row>
    <row r="1422" spans="2:8">
      <c r="B1422" s="313" t="str">
        <f t="shared" si="127"/>
        <v/>
      </c>
      <c r="C1422" s="312" t="str">
        <f t="shared" si="128"/>
        <v/>
      </c>
      <c r="D1422" s="311" t="str">
        <f t="shared" si="129"/>
        <v/>
      </c>
      <c r="E1422" s="309" t="str">
        <f t="shared" si="130"/>
        <v/>
      </c>
      <c r="F1422" s="309" t="str">
        <f t="shared" si="131"/>
        <v/>
      </c>
      <c r="G1422" s="310"/>
      <c r="H1422" s="309">
        <f t="shared" si="126"/>
        <v>0</v>
      </c>
    </row>
    <row r="1423" spans="2:8">
      <c r="B1423" s="313" t="str">
        <f t="shared" si="127"/>
        <v/>
      </c>
      <c r="C1423" s="312" t="str">
        <f t="shared" si="128"/>
        <v/>
      </c>
      <c r="D1423" s="311" t="str">
        <f t="shared" si="129"/>
        <v/>
      </c>
      <c r="E1423" s="309" t="str">
        <f t="shared" si="130"/>
        <v/>
      </c>
      <c r="F1423" s="309" t="str">
        <f t="shared" si="131"/>
        <v/>
      </c>
      <c r="G1423" s="310"/>
      <c r="H1423" s="309">
        <f t="shared" si="126"/>
        <v>0</v>
      </c>
    </row>
    <row r="1424" spans="2:8">
      <c r="B1424" s="313" t="str">
        <f t="shared" si="127"/>
        <v/>
      </c>
      <c r="C1424" s="312" t="str">
        <f t="shared" si="128"/>
        <v/>
      </c>
      <c r="D1424" s="311" t="str">
        <f t="shared" si="129"/>
        <v/>
      </c>
      <c r="E1424" s="309" t="str">
        <f t="shared" si="130"/>
        <v/>
      </c>
      <c r="F1424" s="309" t="str">
        <f t="shared" si="131"/>
        <v/>
      </c>
      <c r="G1424" s="310"/>
      <c r="H1424" s="309">
        <f t="shared" si="126"/>
        <v>0</v>
      </c>
    </row>
    <row r="1425" spans="2:8">
      <c r="B1425" s="313" t="str">
        <f t="shared" si="127"/>
        <v/>
      </c>
      <c r="C1425" s="312" t="str">
        <f t="shared" si="128"/>
        <v/>
      </c>
      <c r="D1425" s="311" t="str">
        <f t="shared" si="129"/>
        <v/>
      </c>
      <c r="E1425" s="309" t="str">
        <f t="shared" si="130"/>
        <v/>
      </c>
      <c r="F1425" s="309" t="str">
        <f t="shared" si="131"/>
        <v/>
      </c>
      <c r="G1425" s="310"/>
      <c r="H1425" s="309">
        <f t="shared" ref="H1425:H1488" si="132">IF(B1425="",0,ROUND(H1424-E1425-G1425,2))</f>
        <v>0</v>
      </c>
    </row>
    <row r="1426" spans="2:8">
      <c r="B1426" s="313" t="str">
        <f t="shared" ref="B1426:B1489" si="133">IF(B1425&lt;$H$7,IF(H1425&gt;0,B1425+1,""),"")</f>
        <v/>
      </c>
      <c r="C1426" s="312" t="str">
        <f t="shared" ref="C1426:C1489" si="134">IF(B1426="","",IF(B1426&lt;=$H$7,IF(payments_per_year=26,DATE(YEAR(start_date),MONTH(start_date),DAY(start_date)+14*B1426),IF(payments_per_year=52,DATE(YEAR(start_date),MONTH(start_date),DAY(start_date)+7*B1426),DATE(YEAR(start_date),MONTH(start_date)+B1426*12/$D$9,DAY(start_date)))),""))</f>
        <v/>
      </c>
      <c r="D1426" s="311" t="str">
        <f t="shared" ref="D1426:D1489" si="135">IF(C1426="","",IF($H$6+F1426&gt;H1425,ROUND(H1425+F1426,2),$H$6))</f>
        <v/>
      </c>
      <c r="E1426" s="309" t="str">
        <f t="shared" ref="E1426:E1489" si="136">IF(C1426="","",D1426-F1426)</f>
        <v/>
      </c>
      <c r="F1426" s="309" t="str">
        <f t="shared" ref="F1426:F1489" si="137">IF(C1426="","",ROUND(H1425*$D$7/payments_per_year,2))</f>
        <v/>
      </c>
      <c r="G1426" s="310"/>
      <c r="H1426" s="309">
        <f t="shared" si="132"/>
        <v>0</v>
      </c>
    </row>
    <row r="1427" spans="2:8">
      <c r="B1427" s="313" t="str">
        <f t="shared" si="133"/>
        <v/>
      </c>
      <c r="C1427" s="312" t="str">
        <f t="shared" si="134"/>
        <v/>
      </c>
      <c r="D1427" s="311" t="str">
        <f t="shared" si="135"/>
        <v/>
      </c>
      <c r="E1427" s="309" t="str">
        <f t="shared" si="136"/>
        <v/>
      </c>
      <c r="F1427" s="309" t="str">
        <f t="shared" si="137"/>
        <v/>
      </c>
      <c r="G1427" s="310"/>
      <c r="H1427" s="309">
        <f t="shared" si="132"/>
        <v>0</v>
      </c>
    </row>
    <row r="1428" spans="2:8">
      <c r="B1428" s="313" t="str">
        <f t="shared" si="133"/>
        <v/>
      </c>
      <c r="C1428" s="312" t="str">
        <f t="shared" si="134"/>
        <v/>
      </c>
      <c r="D1428" s="311" t="str">
        <f t="shared" si="135"/>
        <v/>
      </c>
      <c r="E1428" s="309" t="str">
        <f t="shared" si="136"/>
        <v/>
      </c>
      <c r="F1428" s="309" t="str">
        <f t="shared" si="137"/>
        <v/>
      </c>
      <c r="G1428" s="310"/>
      <c r="H1428" s="309">
        <f t="shared" si="132"/>
        <v>0</v>
      </c>
    </row>
    <row r="1429" spans="2:8">
      <c r="B1429" s="313" t="str">
        <f t="shared" si="133"/>
        <v/>
      </c>
      <c r="C1429" s="312" t="str">
        <f t="shared" si="134"/>
        <v/>
      </c>
      <c r="D1429" s="311" t="str">
        <f t="shared" si="135"/>
        <v/>
      </c>
      <c r="E1429" s="309" t="str">
        <f t="shared" si="136"/>
        <v/>
      </c>
      <c r="F1429" s="309" t="str">
        <f t="shared" si="137"/>
        <v/>
      </c>
      <c r="G1429" s="310"/>
      <c r="H1429" s="309">
        <f t="shared" si="132"/>
        <v>0</v>
      </c>
    </row>
    <row r="1430" spans="2:8">
      <c r="B1430" s="313" t="str">
        <f t="shared" si="133"/>
        <v/>
      </c>
      <c r="C1430" s="312" t="str">
        <f t="shared" si="134"/>
        <v/>
      </c>
      <c r="D1430" s="311" t="str">
        <f t="shared" si="135"/>
        <v/>
      </c>
      <c r="E1430" s="309" t="str">
        <f t="shared" si="136"/>
        <v/>
      </c>
      <c r="F1430" s="309" t="str">
        <f t="shared" si="137"/>
        <v/>
      </c>
      <c r="G1430" s="310"/>
      <c r="H1430" s="309">
        <f t="shared" si="132"/>
        <v>0</v>
      </c>
    </row>
    <row r="1431" spans="2:8">
      <c r="B1431" s="313" t="str">
        <f t="shared" si="133"/>
        <v/>
      </c>
      <c r="C1431" s="312" t="str">
        <f t="shared" si="134"/>
        <v/>
      </c>
      <c r="D1431" s="311" t="str">
        <f t="shared" si="135"/>
        <v/>
      </c>
      <c r="E1431" s="309" t="str">
        <f t="shared" si="136"/>
        <v/>
      </c>
      <c r="F1431" s="309" t="str">
        <f t="shared" si="137"/>
        <v/>
      </c>
      <c r="G1431" s="310"/>
      <c r="H1431" s="309">
        <f t="shared" si="132"/>
        <v>0</v>
      </c>
    </row>
    <row r="1432" spans="2:8">
      <c r="B1432" s="313" t="str">
        <f t="shared" si="133"/>
        <v/>
      </c>
      <c r="C1432" s="312" t="str">
        <f t="shared" si="134"/>
        <v/>
      </c>
      <c r="D1432" s="311" t="str">
        <f t="shared" si="135"/>
        <v/>
      </c>
      <c r="E1432" s="309" t="str">
        <f t="shared" si="136"/>
        <v/>
      </c>
      <c r="F1432" s="309" t="str">
        <f t="shared" si="137"/>
        <v/>
      </c>
      <c r="G1432" s="310"/>
      <c r="H1432" s="309">
        <f t="shared" si="132"/>
        <v>0</v>
      </c>
    </row>
    <row r="1433" spans="2:8">
      <c r="B1433" s="313" t="str">
        <f t="shared" si="133"/>
        <v/>
      </c>
      <c r="C1433" s="312" t="str">
        <f t="shared" si="134"/>
        <v/>
      </c>
      <c r="D1433" s="311" t="str">
        <f t="shared" si="135"/>
        <v/>
      </c>
      <c r="E1433" s="309" t="str">
        <f t="shared" si="136"/>
        <v/>
      </c>
      <c r="F1433" s="309" t="str">
        <f t="shared" si="137"/>
        <v/>
      </c>
      <c r="G1433" s="310"/>
      <c r="H1433" s="309">
        <f t="shared" si="132"/>
        <v>0</v>
      </c>
    </row>
    <row r="1434" spans="2:8">
      <c r="B1434" s="313" t="str">
        <f t="shared" si="133"/>
        <v/>
      </c>
      <c r="C1434" s="312" t="str">
        <f t="shared" si="134"/>
        <v/>
      </c>
      <c r="D1434" s="311" t="str">
        <f t="shared" si="135"/>
        <v/>
      </c>
      <c r="E1434" s="309" t="str">
        <f t="shared" si="136"/>
        <v/>
      </c>
      <c r="F1434" s="309" t="str">
        <f t="shared" si="137"/>
        <v/>
      </c>
      <c r="G1434" s="310"/>
      <c r="H1434" s="309">
        <f t="shared" si="132"/>
        <v>0</v>
      </c>
    </row>
    <row r="1435" spans="2:8">
      <c r="B1435" s="313" t="str">
        <f t="shared" si="133"/>
        <v/>
      </c>
      <c r="C1435" s="312" t="str">
        <f t="shared" si="134"/>
        <v/>
      </c>
      <c r="D1435" s="311" t="str">
        <f t="shared" si="135"/>
        <v/>
      </c>
      <c r="E1435" s="309" t="str">
        <f t="shared" si="136"/>
        <v/>
      </c>
      <c r="F1435" s="309" t="str">
        <f t="shared" si="137"/>
        <v/>
      </c>
      <c r="G1435" s="310"/>
      <c r="H1435" s="309">
        <f t="shared" si="132"/>
        <v>0</v>
      </c>
    </row>
    <row r="1436" spans="2:8">
      <c r="B1436" s="313" t="str">
        <f t="shared" si="133"/>
        <v/>
      </c>
      <c r="C1436" s="312" t="str">
        <f t="shared" si="134"/>
        <v/>
      </c>
      <c r="D1436" s="311" t="str">
        <f t="shared" si="135"/>
        <v/>
      </c>
      <c r="E1436" s="309" t="str">
        <f t="shared" si="136"/>
        <v/>
      </c>
      <c r="F1436" s="309" t="str">
        <f t="shared" si="137"/>
        <v/>
      </c>
      <c r="G1436" s="310"/>
      <c r="H1436" s="309">
        <f t="shared" si="132"/>
        <v>0</v>
      </c>
    </row>
    <row r="1437" spans="2:8">
      <c r="B1437" s="313" t="str">
        <f t="shared" si="133"/>
        <v/>
      </c>
      <c r="C1437" s="312" t="str">
        <f t="shared" si="134"/>
        <v/>
      </c>
      <c r="D1437" s="311" t="str">
        <f t="shared" si="135"/>
        <v/>
      </c>
      <c r="E1437" s="309" t="str">
        <f t="shared" si="136"/>
        <v/>
      </c>
      <c r="F1437" s="309" t="str">
        <f t="shared" si="137"/>
        <v/>
      </c>
      <c r="G1437" s="310"/>
      <c r="H1437" s="309">
        <f t="shared" si="132"/>
        <v>0</v>
      </c>
    </row>
    <row r="1438" spans="2:8">
      <c r="B1438" s="313" t="str">
        <f t="shared" si="133"/>
        <v/>
      </c>
      <c r="C1438" s="312" t="str">
        <f t="shared" si="134"/>
        <v/>
      </c>
      <c r="D1438" s="311" t="str">
        <f t="shared" si="135"/>
        <v/>
      </c>
      <c r="E1438" s="309" t="str">
        <f t="shared" si="136"/>
        <v/>
      </c>
      <c r="F1438" s="309" t="str">
        <f t="shared" si="137"/>
        <v/>
      </c>
      <c r="G1438" s="310"/>
      <c r="H1438" s="309">
        <f t="shared" si="132"/>
        <v>0</v>
      </c>
    </row>
    <row r="1439" spans="2:8">
      <c r="B1439" s="313" t="str">
        <f t="shared" si="133"/>
        <v/>
      </c>
      <c r="C1439" s="312" t="str">
        <f t="shared" si="134"/>
        <v/>
      </c>
      <c r="D1439" s="311" t="str">
        <f t="shared" si="135"/>
        <v/>
      </c>
      <c r="E1439" s="309" t="str">
        <f t="shared" si="136"/>
        <v/>
      </c>
      <c r="F1439" s="309" t="str">
        <f t="shared" si="137"/>
        <v/>
      </c>
      <c r="G1439" s="310"/>
      <c r="H1439" s="309">
        <f t="shared" si="132"/>
        <v>0</v>
      </c>
    </row>
    <row r="1440" spans="2:8">
      <c r="B1440" s="313" t="str">
        <f t="shared" si="133"/>
        <v/>
      </c>
      <c r="C1440" s="312" t="str">
        <f t="shared" si="134"/>
        <v/>
      </c>
      <c r="D1440" s="311" t="str">
        <f t="shared" si="135"/>
        <v/>
      </c>
      <c r="E1440" s="309" t="str">
        <f t="shared" si="136"/>
        <v/>
      </c>
      <c r="F1440" s="309" t="str">
        <f t="shared" si="137"/>
        <v/>
      </c>
      <c r="G1440" s="310"/>
      <c r="H1440" s="309">
        <f t="shared" si="132"/>
        <v>0</v>
      </c>
    </row>
    <row r="1441" spans="2:8">
      <c r="B1441" s="313" t="str">
        <f t="shared" si="133"/>
        <v/>
      </c>
      <c r="C1441" s="312" t="str">
        <f t="shared" si="134"/>
        <v/>
      </c>
      <c r="D1441" s="311" t="str">
        <f t="shared" si="135"/>
        <v/>
      </c>
      <c r="E1441" s="309" t="str">
        <f t="shared" si="136"/>
        <v/>
      </c>
      <c r="F1441" s="309" t="str">
        <f t="shared" si="137"/>
        <v/>
      </c>
      <c r="G1441" s="310"/>
      <c r="H1441" s="309">
        <f t="shared" si="132"/>
        <v>0</v>
      </c>
    </row>
    <row r="1442" spans="2:8">
      <c r="B1442" s="313" t="str">
        <f t="shared" si="133"/>
        <v/>
      </c>
      <c r="C1442" s="312" t="str">
        <f t="shared" si="134"/>
        <v/>
      </c>
      <c r="D1442" s="311" t="str">
        <f t="shared" si="135"/>
        <v/>
      </c>
      <c r="E1442" s="309" t="str">
        <f t="shared" si="136"/>
        <v/>
      </c>
      <c r="F1442" s="309" t="str">
        <f t="shared" si="137"/>
        <v/>
      </c>
      <c r="G1442" s="310"/>
      <c r="H1442" s="309">
        <f t="shared" si="132"/>
        <v>0</v>
      </c>
    </row>
    <row r="1443" spans="2:8">
      <c r="B1443" s="313" t="str">
        <f t="shared" si="133"/>
        <v/>
      </c>
      <c r="C1443" s="312" t="str">
        <f t="shared" si="134"/>
        <v/>
      </c>
      <c r="D1443" s="311" t="str">
        <f t="shared" si="135"/>
        <v/>
      </c>
      <c r="E1443" s="309" t="str">
        <f t="shared" si="136"/>
        <v/>
      </c>
      <c r="F1443" s="309" t="str">
        <f t="shared" si="137"/>
        <v/>
      </c>
      <c r="G1443" s="310"/>
      <c r="H1443" s="309">
        <f t="shared" si="132"/>
        <v>0</v>
      </c>
    </row>
    <row r="1444" spans="2:8">
      <c r="B1444" s="313" t="str">
        <f t="shared" si="133"/>
        <v/>
      </c>
      <c r="C1444" s="312" t="str">
        <f t="shared" si="134"/>
        <v/>
      </c>
      <c r="D1444" s="311" t="str">
        <f t="shared" si="135"/>
        <v/>
      </c>
      <c r="E1444" s="309" t="str">
        <f t="shared" si="136"/>
        <v/>
      </c>
      <c r="F1444" s="309" t="str">
        <f t="shared" si="137"/>
        <v/>
      </c>
      <c r="G1444" s="310"/>
      <c r="H1444" s="309">
        <f t="shared" si="132"/>
        <v>0</v>
      </c>
    </row>
    <row r="1445" spans="2:8">
      <c r="B1445" s="313" t="str">
        <f t="shared" si="133"/>
        <v/>
      </c>
      <c r="C1445" s="312" t="str">
        <f t="shared" si="134"/>
        <v/>
      </c>
      <c r="D1445" s="311" t="str">
        <f t="shared" si="135"/>
        <v/>
      </c>
      <c r="E1445" s="309" t="str">
        <f t="shared" si="136"/>
        <v/>
      </c>
      <c r="F1445" s="309" t="str">
        <f t="shared" si="137"/>
        <v/>
      </c>
      <c r="G1445" s="310"/>
      <c r="H1445" s="309">
        <f t="shared" si="132"/>
        <v>0</v>
      </c>
    </row>
    <row r="1446" spans="2:8">
      <c r="B1446" s="313" t="str">
        <f t="shared" si="133"/>
        <v/>
      </c>
      <c r="C1446" s="312" t="str">
        <f t="shared" si="134"/>
        <v/>
      </c>
      <c r="D1446" s="311" t="str">
        <f t="shared" si="135"/>
        <v/>
      </c>
      <c r="E1446" s="309" t="str">
        <f t="shared" si="136"/>
        <v/>
      </c>
      <c r="F1446" s="309" t="str">
        <f t="shared" si="137"/>
        <v/>
      </c>
      <c r="G1446" s="310"/>
      <c r="H1446" s="309">
        <f t="shared" si="132"/>
        <v>0</v>
      </c>
    </row>
    <row r="1447" spans="2:8">
      <c r="B1447" s="313" t="str">
        <f t="shared" si="133"/>
        <v/>
      </c>
      <c r="C1447" s="312" t="str">
        <f t="shared" si="134"/>
        <v/>
      </c>
      <c r="D1447" s="311" t="str">
        <f t="shared" si="135"/>
        <v/>
      </c>
      <c r="E1447" s="309" t="str">
        <f t="shared" si="136"/>
        <v/>
      </c>
      <c r="F1447" s="309" t="str">
        <f t="shared" si="137"/>
        <v/>
      </c>
      <c r="G1447" s="310"/>
      <c r="H1447" s="309">
        <f t="shared" si="132"/>
        <v>0</v>
      </c>
    </row>
    <row r="1448" spans="2:8">
      <c r="B1448" s="313" t="str">
        <f t="shared" si="133"/>
        <v/>
      </c>
      <c r="C1448" s="312" t="str">
        <f t="shared" si="134"/>
        <v/>
      </c>
      <c r="D1448" s="311" t="str">
        <f t="shared" si="135"/>
        <v/>
      </c>
      <c r="E1448" s="309" t="str">
        <f t="shared" si="136"/>
        <v/>
      </c>
      <c r="F1448" s="309" t="str">
        <f t="shared" si="137"/>
        <v/>
      </c>
      <c r="G1448" s="310"/>
      <c r="H1448" s="309">
        <f t="shared" si="132"/>
        <v>0</v>
      </c>
    </row>
    <row r="1449" spans="2:8">
      <c r="B1449" s="313" t="str">
        <f t="shared" si="133"/>
        <v/>
      </c>
      <c r="C1449" s="312" t="str">
        <f t="shared" si="134"/>
        <v/>
      </c>
      <c r="D1449" s="311" t="str">
        <f t="shared" si="135"/>
        <v/>
      </c>
      <c r="E1449" s="309" t="str">
        <f t="shared" si="136"/>
        <v/>
      </c>
      <c r="F1449" s="309" t="str">
        <f t="shared" si="137"/>
        <v/>
      </c>
      <c r="G1449" s="310"/>
      <c r="H1449" s="309">
        <f t="shared" si="132"/>
        <v>0</v>
      </c>
    </row>
    <row r="1450" spans="2:8">
      <c r="B1450" s="313" t="str">
        <f t="shared" si="133"/>
        <v/>
      </c>
      <c r="C1450" s="312" t="str">
        <f t="shared" si="134"/>
        <v/>
      </c>
      <c r="D1450" s="311" t="str">
        <f t="shared" si="135"/>
        <v/>
      </c>
      <c r="E1450" s="309" t="str">
        <f t="shared" si="136"/>
        <v/>
      </c>
      <c r="F1450" s="309" t="str">
        <f t="shared" si="137"/>
        <v/>
      </c>
      <c r="G1450" s="310"/>
      <c r="H1450" s="309">
        <f t="shared" si="132"/>
        <v>0</v>
      </c>
    </row>
    <row r="1451" spans="2:8">
      <c r="B1451" s="313" t="str">
        <f t="shared" si="133"/>
        <v/>
      </c>
      <c r="C1451" s="312" t="str">
        <f t="shared" si="134"/>
        <v/>
      </c>
      <c r="D1451" s="311" t="str">
        <f t="shared" si="135"/>
        <v/>
      </c>
      <c r="E1451" s="309" t="str">
        <f t="shared" si="136"/>
        <v/>
      </c>
      <c r="F1451" s="309" t="str">
        <f t="shared" si="137"/>
        <v/>
      </c>
      <c r="G1451" s="310"/>
      <c r="H1451" s="309">
        <f t="shared" si="132"/>
        <v>0</v>
      </c>
    </row>
    <row r="1452" spans="2:8">
      <c r="B1452" s="313" t="str">
        <f t="shared" si="133"/>
        <v/>
      </c>
      <c r="C1452" s="312" t="str">
        <f t="shared" si="134"/>
        <v/>
      </c>
      <c r="D1452" s="311" t="str">
        <f t="shared" si="135"/>
        <v/>
      </c>
      <c r="E1452" s="309" t="str">
        <f t="shared" si="136"/>
        <v/>
      </c>
      <c r="F1452" s="309" t="str">
        <f t="shared" si="137"/>
        <v/>
      </c>
      <c r="G1452" s="310"/>
      <c r="H1452" s="309">
        <f t="shared" si="132"/>
        <v>0</v>
      </c>
    </row>
    <row r="1453" spans="2:8">
      <c r="B1453" s="313" t="str">
        <f t="shared" si="133"/>
        <v/>
      </c>
      <c r="C1453" s="312" t="str">
        <f t="shared" si="134"/>
        <v/>
      </c>
      <c r="D1453" s="311" t="str">
        <f t="shared" si="135"/>
        <v/>
      </c>
      <c r="E1453" s="309" t="str">
        <f t="shared" si="136"/>
        <v/>
      </c>
      <c r="F1453" s="309" t="str">
        <f t="shared" si="137"/>
        <v/>
      </c>
      <c r="G1453" s="310"/>
      <c r="H1453" s="309">
        <f t="shared" si="132"/>
        <v>0</v>
      </c>
    </row>
    <row r="1454" spans="2:8">
      <c r="B1454" s="313" t="str">
        <f t="shared" si="133"/>
        <v/>
      </c>
      <c r="C1454" s="312" t="str">
        <f t="shared" si="134"/>
        <v/>
      </c>
      <c r="D1454" s="311" t="str">
        <f t="shared" si="135"/>
        <v/>
      </c>
      <c r="E1454" s="309" t="str">
        <f t="shared" si="136"/>
        <v/>
      </c>
      <c r="F1454" s="309" t="str">
        <f t="shared" si="137"/>
        <v/>
      </c>
      <c r="G1454" s="310"/>
      <c r="H1454" s="309">
        <f t="shared" si="132"/>
        <v>0</v>
      </c>
    </row>
    <row r="1455" spans="2:8">
      <c r="B1455" s="313" t="str">
        <f t="shared" si="133"/>
        <v/>
      </c>
      <c r="C1455" s="312" t="str">
        <f t="shared" si="134"/>
        <v/>
      </c>
      <c r="D1455" s="311" t="str">
        <f t="shared" si="135"/>
        <v/>
      </c>
      <c r="E1455" s="309" t="str">
        <f t="shared" si="136"/>
        <v/>
      </c>
      <c r="F1455" s="309" t="str">
        <f t="shared" si="137"/>
        <v/>
      </c>
      <c r="G1455" s="310"/>
      <c r="H1455" s="309">
        <f t="shared" si="132"/>
        <v>0</v>
      </c>
    </row>
    <row r="1456" spans="2:8">
      <c r="B1456" s="313" t="str">
        <f t="shared" si="133"/>
        <v/>
      </c>
      <c r="C1456" s="312" t="str">
        <f t="shared" si="134"/>
        <v/>
      </c>
      <c r="D1456" s="311" t="str">
        <f t="shared" si="135"/>
        <v/>
      </c>
      <c r="E1456" s="309" t="str">
        <f t="shared" si="136"/>
        <v/>
      </c>
      <c r="F1456" s="309" t="str">
        <f t="shared" si="137"/>
        <v/>
      </c>
      <c r="G1456" s="310"/>
      <c r="H1456" s="309">
        <f t="shared" si="132"/>
        <v>0</v>
      </c>
    </row>
    <row r="1457" spans="2:8">
      <c r="B1457" s="313" t="str">
        <f t="shared" si="133"/>
        <v/>
      </c>
      <c r="C1457" s="312" t="str">
        <f t="shared" si="134"/>
        <v/>
      </c>
      <c r="D1457" s="311" t="str">
        <f t="shared" si="135"/>
        <v/>
      </c>
      <c r="E1457" s="309" t="str">
        <f t="shared" si="136"/>
        <v/>
      </c>
      <c r="F1457" s="309" t="str">
        <f t="shared" si="137"/>
        <v/>
      </c>
      <c r="G1457" s="310"/>
      <c r="H1457" s="309">
        <f t="shared" si="132"/>
        <v>0</v>
      </c>
    </row>
    <row r="1458" spans="2:8">
      <c r="B1458" s="313" t="str">
        <f t="shared" si="133"/>
        <v/>
      </c>
      <c r="C1458" s="312" t="str">
        <f t="shared" si="134"/>
        <v/>
      </c>
      <c r="D1458" s="311" t="str">
        <f t="shared" si="135"/>
        <v/>
      </c>
      <c r="E1458" s="309" t="str">
        <f t="shared" si="136"/>
        <v/>
      </c>
      <c r="F1458" s="309" t="str">
        <f t="shared" si="137"/>
        <v/>
      </c>
      <c r="G1458" s="310"/>
      <c r="H1458" s="309">
        <f t="shared" si="132"/>
        <v>0</v>
      </c>
    </row>
    <row r="1459" spans="2:8">
      <c r="B1459" s="313" t="str">
        <f t="shared" si="133"/>
        <v/>
      </c>
      <c r="C1459" s="312" t="str">
        <f t="shared" si="134"/>
        <v/>
      </c>
      <c r="D1459" s="311" t="str">
        <f t="shared" si="135"/>
        <v/>
      </c>
      <c r="E1459" s="309" t="str">
        <f t="shared" si="136"/>
        <v/>
      </c>
      <c r="F1459" s="309" t="str">
        <f t="shared" si="137"/>
        <v/>
      </c>
      <c r="G1459" s="310"/>
      <c r="H1459" s="309">
        <f t="shared" si="132"/>
        <v>0</v>
      </c>
    </row>
    <row r="1460" spans="2:8">
      <c r="B1460" s="313" t="str">
        <f t="shared" si="133"/>
        <v/>
      </c>
      <c r="C1460" s="312" t="str">
        <f t="shared" si="134"/>
        <v/>
      </c>
      <c r="D1460" s="311" t="str">
        <f t="shared" si="135"/>
        <v/>
      </c>
      <c r="E1460" s="309" t="str">
        <f t="shared" si="136"/>
        <v/>
      </c>
      <c r="F1460" s="309" t="str">
        <f t="shared" si="137"/>
        <v/>
      </c>
      <c r="G1460" s="310"/>
      <c r="H1460" s="309">
        <f t="shared" si="132"/>
        <v>0</v>
      </c>
    </row>
    <row r="1461" spans="2:8">
      <c r="B1461" s="313" t="str">
        <f t="shared" si="133"/>
        <v/>
      </c>
      <c r="C1461" s="312" t="str">
        <f t="shared" si="134"/>
        <v/>
      </c>
      <c r="D1461" s="311" t="str">
        <f t="shared" si="135"/>
        <v/>
      </c>
      <c r="E1461" s="309" t="str">
        <f t="shared" si="136"/>
        <v/>
      </c>
      <c r="F1461" s="309" t="str">
        <f t="shared" si="137"/>
        <v/>
      </c>
      <c r="G1461" s="310"/>
      <c r="H1461" s="309">
        <f t="shared" si="132"/>
        <v>0</v>
      </c>
    </row>
    <row r="1462" spans="2:8">
      <c r="B1462" s="313" t="str">
        <f t="shared" si="133"/>
        <v/>
      </c>
      <c r="C1462" s="312" t="str">
        <f t="shared" si="134"/>
        <v/>
      </c>
      <c r="D1462" s="311" t="str">
        <f t="shared" si="135"/>
        <v/>
      </c>
      <c r="E1462" s="309" t="str">
        <f t="shared" si="136"/>
        <v/>
      </c>
      <c r="F1462" s="309" t="str">
        <f t="shared" si="137"/>
        <v/>
      </c>
      <c r="G1462" s="310"/>
      <c r="H1462" s="309">
        <f t="shared" si="132"/>
        <v>0</v>
      </c>
    </row>
    <row r="1463" spans="2:8">
      <c r="B1463" s="313" t="str">
        <f t="shared" si="133"/>
        <v/>
      </c>
      <c r="C1463" s="312" t="str">
        <f t="shared" si="134"/>
        <v/>
      </c>
      <c r="D1463" s="311" t="str">
        <f t="shared" si="135"/>
        <v/>
      </c>
      <c r="E1463" s="309" t="str">
        <f t="shared" si="136"/>
        <v/>
      </c>
      <c r="F1463" s="309" t="str">
        <f t="shared" si="137"/>
        <v/>
      </c>
      <c r="G1463" s="310"/>
      <c r="H1463" s="309">
        <f t="shared" si="132"/>
        <v>0</v>
      </c>
    </row>
    <row r="1464" spans="2:8">
      <c r="B1464" s="313" t="str">
        <f t="shared" si="133"/>
        <v/>
      </c>
      <c r="C1464" s="312" t="str">
        <f t="shared" si="134"/>
        <v/>
      </c>
      <c r="D1464" s="311" t="str">
        <f t="shared" si="135"/>
        <v/>
      </c>
      <c r="E1464" s="309" t="str">
        <f t="shared" si="136"/>
        <v/>
      </c>
      <c r="F1464" s="309" t="str">
        <f t="shared" si="137"/>
        <v/>
      </c>
      <c r="G1464" s="310"/>
      <c r="H1464" s="309">
        <f t="shared" si="132"/>
        <v>0</v>
      </c>
    </row>
    <row r="1465" spans="2:8">
      <c r="B1465" s="313" t="str">
        <f t="shared" si="133"/>
        <v/>
      </c>
      <c r="C1465" s="312" t="str">
        <f t="shared" si="134"/>
        <v/>
      </c>
      <c r="D1465" s="311" t="str">
        <f t="shared" si="135"/>
        <v/>
      </c>
      <c r="E1465" s="309" t="str">
        <f t="shared" si="136"/>
        <v/>
      </c>
      <c r="F1465" s="309" t="str">
        <f t="shared" si="137"/>
        <v/>
      </c>
      <c r="G1465" s="310"/>
      <c r="H1465" s="309">
        <f t="shared" si="132"/>
        <v>0</v>
      </c>
    </row>
    <row r="1466" spans="2:8">
      <c r="B1466" s="313" t="str">
        <f t="shared" si="133"/>
        <v/>
      </c>
      <c r="C1466" s="312" t="str">
        <f t="shared" si="134"/>
        <v/>
      </c>
      <c r="D1466" s="311" t="str">
        <f t="shared" si="135"/>
        <v/>
      </c>
      <c r="E1466" s="309" t="str">
        <f t="shared" si="136"/>
        <v/>
      </c>
      <c r="F1466" s="309" t="str">
        <f t="shared" si="137"/>
        <v/>
      </c>
      <c r="G1466" s="310"/>
      <c r="H1466" s="309">
        <f t="shared" si="132"/>
        <v>0</v>
      </c>
    </row>
    <row r="1467" spans="2:8">
      <c r="B1467" s="313" t="str">
        <f t="shared" si="133"/>
        <v/>
      </c>
      <c r="C1467" s="312" t="str">
        <f t="shared" si="134"/>
        <v/>
      </c>
      <c r="D1467" s="311" t="str">
        <f t="shared" si="135"/>
        <v/>
      </c>
      <c r="E1467" s="309" t="str">
        <f t="shared" si="136"/>
        <v/>
      </c>
      <c r="F1467" s="309" t="str">
        <f t="shared" si="137"/>
        <v/>
      </c>
      <c r="G1467" s="310"/>
      <c r="H1467" s="309">
        <f t="shared" si="132"/>
        <v>0</v>
      </c>
    </row>
    <row r="1468" spans="2:8">
      <c r="B1468" s="313" t="str">
        <f t="shared" si="133"/>
        <v/>
      </c>
      <c r="C1468" s="312" t="str">
        <f t="shared" si="134"/>
        <v/>
      </c>
      <c r="D1468" s="311" t="str">
        <f t="shared" si="135"/>
        <v/>
      </c>
      <c r="E1468" s="309" t="str">
        <f t="shared" si="136"/>
        <v/>
      </c>
      <c r="F1468" s="309" t="str">
        <f t="shared" si="137"/>
        <v/>
      </c>
      <c r="G1468" s="310"/>
      <c r="H1468" s="309">
        <f t="shared" si="132"/>
        <v>0</v>
      </c>
    </row>
    <row r="1469" spans="2:8">
      <c r="B1469" s="313" t="str">
        <f t="shared" si="133"/>
        <v/>
      </c>
      <c r="C1469" s="312" t="str">
        <f t="shared" si="134"/>
        <v/>
      </c>
      <c r="D1469" s="311" t="str">
        <f t="shared" si="135"/>
        <v/>
      </c>
      <c r="E1469" s="309" t="str">
        <f t="shared" si="136"/>
        <v/>
      </c>
      <c r="F1469" s="309" t="str">
        <f t="shared" si="137"/>
        <v/>
      </c>
      <c r="G1469" s="310"/>
      <c r="H1469" s="309">
        <f t="shared" si="132"/>
        <v>0</v>
      </c>
    </row>
    <row r="1470" spans="2:8">
      <c r="B1470" s="313" t="str">
        <f t="shared" si="133"/>
        <v/>
      </c>
      <c r="C1470" s="312" t="str">
        <f t="shared" si="134"/>
        <v/>
      </c>
      <c r="D1470" s="311" t="str">
        <f t="shared" si="135"/>
        <v/>
      </c>
      <c r="E1470" s="309" t="str">
        <f t="shared" si="136"/>
        <v/>
      </c>
      <c r="F1470" s="309" t="str">
        <f t="shared" si="137"/>
        <v/>
      </c>
      <c r="G1470" s="310"/>
      <c r="H1470" s="309">
        <f t="shared" si="132"/>
        <v>0</v>
      </c>
    </row>
    <row r="1471" spans="2:8">
      <c r="B1471" s="313" t="str">
        <f t="shared" si="133"/>
        <v/>
      </c>
      <c r="C1471" s="312" t="str">
        <f t="shared" si="134"/>
        <v/>
      </c>
      <c r="D1471" s="311" t="str">
        <f t="shared" si="135"/>
        <v/>
      </c>
      <c r="E1471" s="309" t="str">
        <f t="shared" si="136"/>
        <v/>
      </c>
      <c r="F1471" s="309" t="str">
        <f t="shared" si="137"/>
        <v/>
      </c>
      <c r="G1471" s="310"/>
      <c r="H1471" s="309">
        <f t="shared" si="132"/>
        <v>0</v>
      </c>
    </row>
    <row r="1472" spans="2:8">
      <c r="B1472" s="313" t="str">
        <f t="shared" si="133"/>
        <v/>
      </c>
      <c r="C1472" s="312" t="str">
        <f t="shared" si="134"/>
        <v/>
      </c>
      <c r="D1472" s="311" t="str">
        <f t="shared" si="135"/>
        <v/>
      </c>
      <c r="E1472" s="309" t="str">
        <f t="shared" si="136"/>
        <v/>
      </c>
      <c r="F1472" s="309" t="str">
        <f t="shared" si="137"/>
        <v/>
      </c>
      <c r="G1472" s="310"/>
      <c r="H1472" s="309">
        <f t="shared" si="132"/>
        <v>0</v>
      </c>
    </row>
    <row r="1473" spans="2:8">
      <c r="B1473" s="313" t="str">
        <f t="shared" si="133"/>
        <v/>
      </c>
      <c r="C1473" s="312" t="str">
        <f t="shared" si="134"/>
        <v/>
      </c>
      <c r="D1473" s="311" t="str">
        <f t="shared" si="135"/>
        <v/>
      </c>
      <c r="E1473" s="309" t="str">
        <f t="shared" si="136"/>
        <v/>
      </c>
      <c r="F1473" s="309" t="str">
        <f t="shared" si="137"/>
        <v/>
      </c>
      <c r="G1473" s="310"/>
      <c r="H1473" s="309">
        <f t="shared" si="132"/>
        <v>0</v>
      </c>
    </row>
    <row r="1474" spans="2:8">
      <c r="B1474" s="313" t="str">
        <f t="shared" si="133"/>
        <v/>
      </c>
      <c r="C1474" s="312" t="str">
        <f t="shared" si="134"/>
        <v/>
      </c>
      <c r="D1474" s="311" t="str">
        <f t="shared" si="135"/>
        <v/>
      </c>
      <c r="E1474" s="309" t="str">
        <f t="shared" si="136"/>
        <v/>
      </c>
      <c r="F1474" s="309" t="str">
        <f t="shared" si="137"/>
        <v/>
      </c>
      <c r="G1474" s="310"/>
      <c r="H1474" s="309">
        <f t="shared" si="132"/>
        <v>0</v>
      </c>
    </row>
    <row r="1475" spans="2:8">
      <c r="B1475" s="313" t="str">
        <f t="shared" si="133"/>
        <v/>
      </c>
      <c r="C1475" s="312" t="str">
        <f t="shared" si="134"/>
        <v/>
      </c>
      <c r="D1475" s="311" t="str">
        <f t="shared" si="135"/>
        <v/>
      </c>
      <c r="E1475" s="309" t="str">
        <f t="shared" si="136"/>
        <v/>
      </c>
      <c r="F1475" s="309" t="str">
        <f t="shared" si="137"/>
        <v/>
      </c>
      <c r="G1475" s="310"/>
      <c r="H1475" s="309">
        <f t="shared" si="132"/>
        <v>0</v>
      </c>
    </row>
    <row r="1476" spans="2:8">
      <c r="B1476" s="313" t="str">
        <f t="shared" si="133"/>
        <v/>
      </c>
      <c r="C1476" s="312" t="str">
        <f t="shared" si="134"/>
        <v/>
      </c>
      <c r="D1476" s="311" t="str">
        <f t="shared" si="135"/>
        <v/>
      </c>
      <c r="E1476" s="309" t="str">
        <f t="shared" si="136"/>
        <v/>
      </c>
      <c r="F1476" s="309" t="str">
        <f t="shared" si="137"/>
        <v/>
      </c>
      <c r="G1476" s="310"/>
      <c r="H1476" s="309">
        <f t="shared" si="132"/>
        <v>0</v>
      </c>
    </row>
    <row r="1477" spans="2:8">
      <c r="B1477" s="313" t="str">
        <f t="shared" si="133"/>
        <v/>
      </c>
      <c r="C1477" s="312" t="str">
        <f t="shared" si="134"/>
        <v/>
      </c>
      <c r="D1477" s="311" t="str">
        <f t="shared" si="135"/>
        <v/>
      </c>
      <c r="E1477" s="309" t="str">
        <f t="shared" si="136"/>
        <v/>
      </c>
      <c r="F1477" s="309" t="str">
        <f t="shared" si="137"/>
        <v/>
      </c>
      <c r="G1477" s="310"/>
      <c r="H1477" s="309">
        <f t="shared" si="132"/>
        <v>0</v>
      </c>
    </row>
    <row r="1478" spans="2:8">
      <c r="B1478" s="313" t="str">
        <f t="shared" si="133"/>
        <v/>
      </c>
      <c r="C1478" s="312" t="str">
        <f t="shared" si="134"/>
        <v/>
      </c>
      <c r="D1478" s="311" t="str">
        <f t="shared" si="135"/>
        <v/>
      </c>
      <c r="E1478" s="309" t="str">
        <f t="shared" si="136"/>
        <v/>
      </c>
      <c r="F1478" s="309" t="str">
        <f t="shared" si="137"/>
        <v/>
      </c>
      <c r="G1478" s="310"/>
      <c r="H1478" s="309">
        <f t="shared" si="132"/>
        <v>0</v>
      </c>
    </row>
    <row r="1479" spans="2:8">
      <c r="B1479" s="313" t="str">
        <f t="shared" si="133"/>
        <v/>
      </c>
      <c r="C1479" s="312" t="str">
        <f t="shared" si="134"/>
        <v/>
      </c>
      <c r="D1479" s="311" t="str">
        <f t="shared" si="135"/>
        <v/>
      </c>
      <c r="E1479" s="309" t="str">
        <f t="shared" si="136"/>
        <v/>
      </c>
      <c r="F1479" s="309" t="str">
        <f t="shared" si="137"/>
        <v/>
      </c>
      <c r="G1479" s="310"/>
      <c r="H1479" s="309">
        <f t="shared" si="132"/>
        <v>0</v>
      </c>
    </row>
    <row r="1480" spans="2:8">
      <c r="B1480" s="313" t="str">
        <f t="shared" si="133"/>
        <v/>
      </c>
      <c r="C1480" s="312" t="str">
        <f t="shared" si="134"/>
        <v/>
      </c>
      <c r="D1480" s="311" t="str">
        <f t="shared" si="135"/>
        <v/>
      </c>
      <c r="E1480" s="309" t="str">
        <f t="shared" si="136"/>
        <v/>
      </c>
      <c r="F1480" s="309" t="str">
        <f t="shared" si="137"/>
        <v/>
      </c>
      <c r="G1480" s="310"/>
      <c r="H1480" s="309">
        <f t="shared" si="132"/>
        <v>0</v>
      </c>
    </row>
    <row r="1481" spans="2:8">
      <c r="B1481" s="313" t="str">
        <f t="shared" si="133"/>
        <v/>
      </c>
      <c r="C1481" s="312" t="str">
        <f t="shared" si="134"/>
        <v/>
      </c>
      <c r="D1481" s="311" t="str">
        <f t="shared" si="135"/>
        <v/>
      </c>
      <c r="E1481" s="309" t="str">
        <f t="shared" si="136"/>
        <v/>
      </c>
      <c r="F1481" s="309" t="str">
        <f t="shared" si="137"/>
        <v/>
      </c>
      <c r="G1481" s="310"/>
      <c r="H1481" s="309">
        <f t="shared" si="132"/>
        <v>0</v>
      </c>
    </row>
    <row r="1482" spans="2:8">
      <c r="B1482" s="313" t="str">
        <f t="shared" si="133"/>
        <v/>
      </c>
      <c r="C1482" s="312" t="str">
        <f t="shared" si="134"/>
        <v/>
      </c>
      <c r="D1482" s="311" t="str">
        <f t="shared" si="135"/>
        <v/>
      </c>
      <c r="E1482" s="309" t="str">
        <f t="shared" si="136"/>
        <v/>
      </c>
      <c r="F1482" s="309" t="str">
        <f t="shared" si="137"/>
        <v/>
      </c>
      <c r="G1482" s="310"/>
      <c r="H1482" s="309">
        <f t="shared" si="132"/>
        <v>0</v>
      </c>
    </row>
    <row r="1483" spans="2:8">
      <c r="B1483" s="313" t="str">
        <f t="shared" si="133"/>
        <v/>
      </c>
      <c r="C1483" s="312" t="str">
        <f t="shared" si="134"/>
        <v/>
      </c>
      <c r="D1483" s="311" t="str">
        <f t="shared" si="135"/>
        <v/>
      </c>
      <c r="E1483" s="309" t="str">
        <f t="shared" si="136"/>
        <v/>
      </c>
      <c r="F1483" s="309" t="str">
        <f t="shared" si="137"/>
        <v/>
      </c>
      <c r="G1483" s="310"/>
      <c r="H1483" s="309">
        <f t="shared" si="132"/>
        <v>0</v>
      </c>
    </row>
    <row r="1484" spans="2:8">
      <c r="B1484" s="313" t="str">
        <f t="shared" si="133"/>
        <v/>
      </c>
      <c r="C1484" s="312" t="str">
        <f t="shared" si="134"/>
        <v/>
      </c>
      <c r="D1484" s="311" t="str">
        <f t="shared" si="135"/>
        <v/>
      </c>
      <c r="E1484" s="309" t="str">
        <f t="shared" si="136"/>
        <v/>
      </c>
      <c r="F1484" s="309" t="str">
        <f t="shared" si="137"/>
        <v/>
      </c>
      <c r="G1484" s="310"/>
      <c r="H1484" s="309">
        <f t="shared" si="132"/>
        <v>0</v>
      </c>
    </row>
    <row r="1485" spans="2:8">
      <c r="B1485" s="313" t="str">
        <f t="shared" si="133"/>
        <v/>
      </c>
      <c r="C1485" s="312" t="str">
        <f t="shared" si="134"/>
        <v/>
      </c>
      <c r="D1485" s="311" t="str">
        <f t="shared" si="135"/>
        <v/>
      </c>
      <c r="E1485" s="309" t="str">
        <f t="shared" si="136"/>
        <v/>
      </c>
      <c r="F1485" s="309" t="str">
        <f t="shared" si="137"/>
        <v/>
      </c>
      <c r="G1485" s="310"/>
      <c r="H1485" s="309">
        <f t="shared" si="132"/>
        <v>0</v>
      </c>
    </row>
    <row r="1486" spans="2:8">
      <c r="B1486" s="313" t="str">
        <f t="shared" si="133"/>
        <v/>
      </c>
      <c r="C1486" s="312" t="str">
        <f t="shared" si="134"/>
        <v/>
      </c>
      <c r="D1486" s="311" t="str">
        <f t="shared" si="135"/>
        <v/>
      </c>
      <c r="E1486" s="309" t="str">
        <f t="shared" si="136"/>
        <v/>
      </c>
      <c r="F1486" s="309" t="str">
        <f t="shared" si="137"/>
        <v/>
      </c>
      <c r="G1486" s="310"/>
      <c r="H1486" s="309">
        <f t="shared" si="132"/>
        <v>0</v>
      </c>
    </row>
    <row r="1487" spans="2:8">
      <c r="B1487" s="313" t="str">
        <f t="shared" si="133"/>
        <v/>
      </c>
      <c r="C1487" s="312" t="str">
        <f t="shared" si="134"/>
        <v/>
      </c>
      <c r="D1487" s="311" t="str">
        <f t="shared" si="135"/>
        <v/>
      </c>
      <c r="E1487" s="309" t="str">
        <f t="shared" si="136"/>
        <v/>
      </c>
      <c r="F1487" s="309" t="str">
        <f t="shared" si="137"/>
        <v/>
      </c>
      <c r="G1487" s="310"/>
      <c r="H1487" s="309">
        <f t="shared" si="132"/>
        <v>0</v>
      </c>
    </row>
    <row r="1488" spans="2:8">
      <c r="B1488" s="313" t="str">
        <f t="shared" si="133"/>
        <v/>
      </c>
      <c r="C1488" s="312" t="str">
        <f t="shared" si="134"/>
        <v/>
      </c>
      <c r="D1488" s="311" t="str">
        <f t="shared" si="135"/>
        <v/>
      </c>
      <c r="E1488" s="309" t="str">
        <f t="shared" si="136"/>
        <v/>
      </c>
      <c r="F1488" s="309" t="str">
        <f t="shared" si="137"/>
        <v/>
      </c>
      <c r="G1488" s="310"/>
      <c r="H1488" s="309">
        <f t="shared" si="132"/>
        <v>0</v>
      </c>
    </row>
    <row r="1489" spans="2:8">
      <c r="B1489" s="313" t="str">
        <f t="shared" si="133"/>
        <v/>
      </c>
      <c r="C1489" s="312" t="str">
        <f t="shared" si="134"/>
        <v/>
      </c>
      <c r="D1489" s="311" t="str">
        <f t="shared" si="135"/>
        <v/>
      </c>
      <c r="E1489" s="309" t="str">
        <f t="shared" si="136"/>
        <v/>
      </c>
      <c r="F1489" s="309" t="str">
        <f t="shared" si="137"/>
        <v/>
      </c>
      <c r="G1489" s="310"/>
      <c r="H1489" s="309">
        <f t="shared" ref="H1489:H1552" si="138">IF(B1489="",0,ROUND(H1488-E1489-G1489,2))</f>
        <v>0</v>
      </c>
    </row>
    <row r="1490" spans="2:8">
      <c r="B1490" s="313" t="str">
        <f t="shared" ref="B1490:B1553" si="139">IF(B1489&lt;$H$7,IF(H1489&gt;0,B1489+1,""),"")</f>
        <v/>
      </c>
      <c r="C1490" s="312" t="str">
        <f t="shared" ref="C1490:C1553" si="140">IF(B1490="","",IF(B1490&lt;=$H$7,IF(payments_per_year=26,DATE(YEAR(start_date),MONTH(start_date),DAY(start_date)+14*B1490),IF(payments_per_year=52,DATE(YEAR(start_date),MONTH(start_date),DAY(start_date)+7*B1490),DATE(YEAR(start_date),MONTH(start_date)+B1490*12/$D$9,DAY(start_date)))),""))</f>
        <v/>
      </c>
      <c r="D1490" s="311" t="str">
        <f t="shared" ref="D1490:D1553" si="141">IF(C1490="","",IF($H$6+F1490&gt;H1489,ROUND(H1489+F1490,2),$H$6))</f>
        <v/>
      </c>
      <c r="E1490" s="309" t="str">
        <f t="shared" ref="E1490:E1553" si="142">IF(C1490="","",D1490-F1490)</f>
        <v/>
      </c>
      <c r="F1490" s="309" t="str">
        <f t="shared" ref="F1490:F1553" si="143">IF(C1490="","",ROUND(H1489*$D$7/payments_per_year,2))</f>
        <v/>
      </c>
      <c r="G1490" s="310"/>
      <c r="H1490" s="309">
        <f t="shared" si="138"/>
        <v>0</v>
      </c>
    </row>
    <row r="1491" spans="2:8">
      <c r="B1491" s="313" t="str">
        <f t="shared" si="139"/>
        <v/>
      </c>
      <c r="C1491" s="312" t="str">
        <f t="shared" si="140"/>
        <v/>
      </c>
      <c r="D1491" s="311" t="str">
        <f t="shared" si="141"/>
        <v/>
      </c>
      <c r="E1491" s="309" t="str">
        <f t="shared" si="142"/>
        <v/>
      </c>
      <c r="F1491" s="309" t="str">
        <f t="shared" si="143"/>
        <v/>
      </c>
      <c r="G1491" s="310"/>
      <c r="H1491" s="309">
        <f t="shared" si="138"/>
        <v>0</v>
      </c>
    </row>
    <row r="1492" spans="2:8">
      <c r="B1492" s="313" t="str">
        <f t="shared" si="139"/>
        <v/>
      </c>
      <c r="C1492" s="312" t="str">
        <f t="shared" si="140"/>
        <v/>
      </c>
      <c r="D1492" s="311" t="str">
        <f t="shared" si="141"/>
        <v/>
      </c>
      <c r="E1492" s="309" t="str">
        <f t="shared" si="142"/>
        <v/>
      </c>
      <c r="F1492" s="309" t="str">
        <f t="shared" si="143"/>
        <v/>
      </c>
      <c r="G1492" s="310"/>
      <c r="H1492" s="309">
        <f t="shared" si="138"/>
        <v>0</v>
      </c>
    </row>
    <row r="1493" spans="2:8">
      <c r="B1493" s="313" t="str">
        <f t="shared" si="139"/>
        <v/>
      </c>
      <c r="C1493" s="312" t="str">
        <f t="shared" si="140"/>
        <v/>
      </c>
      <c r="D1493" s="311" t="str">
        <f t="shared" si="141"/>
        <v/>
      </c>
      <c r="E1493" s="309" t="str">
        <f t="shared" si="142"/>
        <v/>
      </c>
      <c r="F1493" s="309" t="str">
        <f t="shared" si="143"/>
        <v/>
      </c>
      <c r="G1493" s="310"/>
      <c r="H1493" s="309">
        <f t="shared" si="138"/>
        <v>0</v>
      </c>
    </row>
    <row r="1494" spans="2:8">
      <c r="B1494" s="313" t="str">
        <f t="shared" si="139"/>
        <v/>
      </c>
      <c r="C1494" s="312" t="str">
        <f t="shared" si="140"/>
        <v/>
      </c>
      <c r="D1494" s="311" t="str">
        <f t="shared" si="141"/>
        <v/>
      </c>
      <c r="E1494" s="309" t="str">
        <f t="shared" si="142"/>
        <v/>
      </c>
      <c r="F1494" s="309" t="str">
        <f t="shared" si="143"/>
        <v/>
      </c>
      <c r="G1494" s="310"/>
      <c r="H1494" s="309">
        <f t="shared" si="138"/>
        <v>0</v>
      </c>
    </row>
    <row r="1495" spans="2:8">
      <c r="B1495" s="313" t="str">
        <f t="shared" si="139"/>
        <v/>
      </c>
      <c r="C1495" s="312" t="str">
        <f t="shared" si="140"/>
        <v/>
      </c>
      <c r="D1495" s="311" t="str">
        <f t="shared" si="141"/>
        <v/>
      </c>
      <c r="E1495" s="309" t="str">
        <f t="shared" si="142"/>
        <v/>
      </c>
      <c r="F1495" s="309" t="str">
        <f t="shared" si="143"/>
        <v/>
      </c>
      <c r="G1495" s="310"/>
      <c r="H1495" s="309">
        <f t="shared" si="138"/>
        <v>0</v>
      </c>
    </row>
    <row r="1496" spans="2:8">
      <c r="B1496" s="313" t="str">
        <f t="shared" si="139"/>
        <v/>
      </c>
      <c r="C1496" s="312" t="str">
        <f t="shared" si="140"/>
        <v/>
      </c>
      <c r="D1496" s="311" t="str">
        <f t="shared" si="141"/>
        <v/>
      </c>
      <c r="E1496" s="309" t="str">
        <f t="shared" si="142"/>
        <v/>
      </c>
      <c r="F1496" s="309" t="str">
        <f t="shared" si="143"/>
        <v/>
      </c>
      <c r="G1496" s="310"/>
      <c r="H1496" s="309">
        <f t="shared" si="138"/>
        <v>0</v>
      </c>
    </row>
    <row r="1497" spans="2:8">
      <c r="B1497" s="313" t="str">
        <f t="shared" si="139"/>
        <v/>
      </c>
      <c r="C1497" s="312" t="str">
        <f t="shared" si="140"/>
        <v/>
      </c>
      <c r="D1497" s="311" t="str">
        <f t="shared" si="141"/>
        <v/>
      </c>
      <c r="E1497" s="309" t="str">
        <f t="shared" si="142"/>
        <v/>
      </c>
      <c r="F1497" s="309" t="str">
        <f t="shared" si="143"/>
        <v/>
      </c>
      <c r="G1497" s="310"/>
      <c r="H1497" s="309">
        <f t="shared" si="138"/>
        <v>0</v>
      </c>
    </row>
    <row r="1498" spans="2:8">
      <c r="B1498" s="313" t="str">
        <f t="shared" si="139"/>
        <v/>
      </c>
      <c r="C1498" s="312" t="str">
        <f t="shared" si="140"/>
        <v/>
      </c>
      <c r="D1498" s="311" t="str">
        <f t="shared" si="141"/>
        <v/>
      </c>
      <c r="E1498" s="309" t="str">
        <f t="shared" si="142"/>
        <v/>
      </c>
      <c r="F1498" s="309" t="str">
        <f t="shared" si="143"/>
        <v/>
      </c>
      <c r="G1498" s="310"/>
      <c r="H1498" s="309">
        <f t="shared" si="138"/>
        <v>0</v>
      </c>
    </row>
    <row r="1499" spans="2:8">
      <c r="B1499" s="313" t="str">
        <f t="shared" si="139"/>
        <v/>
      </c>
      <c r="C1499" s="312" t="str">
        <f t="shared" si="140"/>
        <v/>
      </c>
      <c r="D1499" s="311" t="str">
        <f t="shared" si="141"/>
        <v/>
      </c>
      <c r="E1499" s="309" t="str">
        <f t="shared" si="142"/>
        <v/>
      </c>
      <c r="F1499" s="309" t="str">
        <f t="shared" si="143"/>
        <v/>
      </c>
      <c r="G1499" s="310"/>
      <c r="H1499" s="309">
        <f t="shared" si="138"/>
        <v>0</v>
      </c>
    </row>
    <row r="1500" spans="2:8">
      <c r="B1500" s="313" t="str">
        <f t="shared" si="139"/>
        <v/>
      </c>
      <c r="C1500" s="312" t="str">
        <f t="shared" si="140"/>
        <v/>
      </c>
      <c r="D1500" s="311" t="str">
        <f t="shared" si="141"/>
        <v/>
      </c>
      <c r="E1500" s="309" t="str">
        <f t="shared" si="142"/>
        <v/>
      </c>
      <c r="F1500" s="309" t="str">
        <f t="shared" si="143"/>
        <v/>
      </c>
      <c r="G1500" s="310"/>
      <c r="H1500" s="309">
        <f t="shared" si="138"/>
        <v>0</v>
      </c>
    </row>
    <row r="1501" spans="2:8">
      <c r="B1501" s="313" t="str">
        <f t="shared" si="139"/>
        <v/>
      </c>
      <c r="C1501" s="312" t="str">
        <f t="shared" si="140"/>
        <v/>
      </c>
      <c r="D1501" s="311" t="str">
        <f t="shared" si="141"/>
        <v/>
      </c>
      <c r="E1501" s="309" t="str">
        <f t="shared" si="142"/>
        <v/>
      </c>
      <c r="F1501" s="309" t="str">
        <f t="shared" si="143"/>
        <v/>
      </c>
      <c r="G1501" s="310"/>
      <c r="H1501" s="309">
        <f t="shared" si="138"/>
        <v>0</v>
      </c>
    </row>
    <row r="1502" spans="2:8">
      <c r="B1502" s="313" t="str">
        <f t="shared" si="139"/>
        <v/>
      </c>
      <c r="C1502" s="312" t="str">
        <f t="shared" si="140"/>
        <v/>
      </c>
      <c r="D1502" s="311" t="str">
        <f t="shared" si="141"/>
        <v/>
      </c>
      <c r="E1502" s="309" t="str">
        <f t="shared" si="142"/>
        <v/>
      </c>
      <c r="F1502" s="309" t="str">
        <f t="shared" si="143"/>
        <v/>
      </c>
      <c r="G1502" s="310"/>
      <c r="H1502" s="309">
        <f t="shared" si="138"/>
        <v>0</v>
      </c>
    </row>
    <row r="1503" spans="2:8">
      <c r="B1503" s="313" t="str">
        <f t="shared" si="139"/>
        <v/>
      </c>
      <c r="C1503" s="312" t="str">
        <f t="shared" si="140"/>
        <v/>
      </c>
      <c r="D1503" s="311" t="str">
        <f t="shared" si="141"/>
        <v/>
      </c>
      <c r="E1503" s="309" t="str">
        <f t="shared" si="142"/>
        <v/>
      </c>
      <c r="F1503" s="309" t="str">
        <f t="shared" si="143"/>
        <v/>
      </c>
      <c r="G1503" s="310"/>
      <c r="H1503" s="309">
        <f t="shared" si="138"/>
        <v>0</v>
      </c>
    </row>
    <row r="1504" spans="2:8">
      <c r="B1504" s="313" t="str">
        <f t="shared" si="139"/>
        <v/>
      </c>
      <c r="C1504" s="312" t="str">
        <f t="shared" si="140"/>
        <v/>
      </c>
      <c r="D1504" s="311" t="str">
        <f t="shared" si="141"/>
        <v/>
      </c>
      <c r="E1504" s="309" t="str">
        <f t="shared" si="142"/>
        <v/>
      </c>
      <c r="F1504" s="309" t="str">
        <f t="shared" si="143"/>
        <v/>
      </c>
      <c r="G1504" s="310"/>
      <c r="H1504" s="309">
        <f t="shared" si="138"/>
        <v>0</v>
      </c>
    </row>
    <row r="1505" spans="2:8">
      <c r="B1505" s="313" t="str">
        <f t="shared" si="139"/>
        <v/>
      </c>
      <c r="C1505" s="312" t="str">
        <f t="shared" si="140"/>
        <v/>
      </c>
      <c r="D1505" s="311" t="str">
        <f t="shared" si="141"/>
        <v/>
      </c>
      <c r="E1505" s="309" t="str">
        <f t="shared" si="142"/>
        <v/>
      </c>
      <c r="F1505" s="309" t="str">
        <f t="shared" si="143"/>
        <v/>
      </c>
      <c r="G1505" s="310"/>
      <c r="H1505" s="309">
        <f t="shared" si="138"/>
        <v>0</v>
      </c>
    </row>
    <row r="1506" spans="2:8">
      <c r="B1506" s="313" t="str">
        <f t="shared" si="139"/>
        <v/>
      </c>
      <c r="C1506" s="312" t="str">
        <f t="shared" si="140"/>
        <v/>
      </c>
      <c r="D1506" s="311" t="str">
        <f t="shared" si="141"/>
        <v/>
      </c>
      <c r="E1506" s="309" t="str">
        <f t="shared" si="142"/>
        <v/>
      </c>
      <c r="F1506" s="309" t="str">
        <f t="shared" si="143"/>
        <v/>
      </c>
      <c r="G1506" s="310"/>
      <c r="H1506" s="309">
        <f t="shared" si="138"/>
        <v>0</v>
      </c>
    </row>
    <row r="1507" spans="2:8">
      <c r="B1507" s="313" t="str">
        <f t="shared" si="139"/>
        <v/>
      </c>
      <c r="C1507" s="312" t="str">
        <f t="shared" si="140"/>
        <v/>
      </c>
      <c r="D1507" s="311" t="str">
        <f t="shared" si="141"/>
        <v/>
      </c>
      <c r="E1507" s="309" t="str">
        <f t="shared" si="142"/>
        <v/>
      </c>
      <c r="F1507" s="309" t="str">
        <f t="shared" si="143"/>
        <v/>
      </c>
      <c r="G1507" s="310"/>
      <c r="H1507" s="309">
        <f t="shared" si="138"/>
        <v>0</v>
      </c>
    </row>
    <row r="1508" spans="2:8">
      <c r="B1508" s="313" t="str">
        <f t="shared" si="139"/>
        <v/>
      </c>
      <c r="C1508" s="312" t="str">
        <f t="shared" si="140"/>
        <v/>
      </c>
      <c r="D1508" s="311" t="str">
        <f t="shared" si="141"/>
        <v/>
      </c>
      <c r="E1508" s="309" t="str">
        <f t="shared" si="142"/>
        <v/>
      </c>
      <c r="F1508" s="309" t="str">
        <f t="shared" si="143"/>
        <v/>
      </c>
      <c r="G1508" s="310"/>
      <c r="H1508" s="309">
        <f t="shared" si="138"/>
        <v>0</v>
      </c>
    </row>
    <row r="1509" spans="2:8">
      <c r="B1509" s="313" t="str">
        <f t="shared" si="139"/>
        <v/>
      </c>
      <c r="C1509" s="312" t="str">
        <f t="shared" si="140"/>
        <v/>
      </c>
      <c r="D1509" s="311" t="str">
        <f t="shared" si="141"/>
        <v/>
      </c>
      <c r="E1509" s="309" t="str">
        <f t="shared" si="142"/>
        <v/>
      </c>
      <c r="F1509" s="309" t="str">
        <f t="shared" si="143"/>
        <v/>
      </c>
      <c r="G1509" s="310"/>
      <c r="H1509" s="309">
        <f t="shared" si="138"/>
        <v>0</v>
      </c>
    </row>
    <row r="1510" spans="2:8">
      <c r="B1510" s="313" t="str">
        <f t="shared" si="139"/>
        <v/>
      </c>
      <c r="C1510" s="312" t="str">
        <f t="shared" si="140"/>
        <v/>
      </c>
      <c r="D1510" s="311" t="str">
        <f t="shared" si="141"/>
        <v/>
      </c>
      <c r="E1510" s="309" t="str">
        <f t="shared" si="142"/>
        <v/>
      </c>
      <c r="F1510" s="309" t="str">
        <f t="shared" si="143"/>
        <v/>
      </c>
      <c r="G1510" s="310"/>
      <c r="H1510" s="309">
        <f t="shared" si="138"/>
        <v>0</v>
      </c>
    </row>
    <row r="1511" spans="2:8">
      <c r="B1511" s="313" t="str">
        <f t="shared" si="139"/>
        <v/>
      </c>
      <c r="C1511" s="312" t="str">
        <f t="shared" si="140"/>
        <v/>
      </c>
      <c r="D1511" s="311" t="str">
        <f t="shared" si="141"/>
        <v/>
      </c>
      <c r="E1511" s="309" t="str">
        <f t="shared" si="142"/>
        <v/>
      </c>
      <c r="F1511" s="309" t="str">
        <f t="shared" si="143"/>
        <v/>
      </c>
      <c r="G1511" s="310"/>
      <c r="H1511" s="309">
        <f t="shared" si="138"/>
        <v>0</v>
      </c>
    </row>
    <row r="1512" spans="2:8">
      <c r="B1512" s="313" t="str">
        <f t="shared" si="139"/>
        <v/>
      </c>
      <c r="C1512" s="312" t="str">
        <f t="shared" si="140"/>
        <v/>
      </c>
      <c r="D1512" s="311" t="str">
        <f t="shared" si="141"/>
        <v/>
      </c>
      <c r="E1512" s="309" t="str">
        <f t="shared" si="142"/>
        <v/>
      </c>
      <c r="F1512" s="309" t="str">
        <f t="shared" si="143"/>
        <v/>
      </c>
      <c r="G1512" s="310"/>
      <c r="H1512" s="309">
        <f t="shared" si="138"/>
        <v>0</v>
      </c>
    </row>
    <row r="1513" spans="2:8">
      <c r="B1513" s="313" t="str">
        <f t="shared" si="139"/>
        <v/>
      </c>
      <c r="C1513" s="312" t="str">
        <f t="shared" si="140"/>
        <v/>
      </c>
      <c r="D1513" s="311" t="str">
        <f t="shared" si="141"/>
        <v/>
      </c>
      <c r="E1513" s="309" t="str">
        <f t="shared" si="142"/>
        <v/>
      </c>
      <c r="F1513" s="309" t="str">
        <f t="shared" si="143"/>
        <v/>
      </c>
      <c r="G1513" s="310"/>
      <c r="H1513" s="309">
        <f t="shared" si="138"/>
        <v>0</v>
      </c>
    </row>
    <row r="1514" spans="2:8">
      <c r="B1514" s="313" t="str">
        <f t="shared" si="139"/>
        <v/>
      </c>
      <c r="C1514" s="312" t="str">
        <f t="shared" si="140"/>
        <v/>
      </c>
      <c r="D1514" s="311" t="str">
        <f t="shared" si="141"/>
        <v/>
      </c>
      <c r="E1514" s="309" t="str">
        <f t="shared" si="142"/>
        <v/>
      </c>
      <c r="F1514" s="309" t="str">
        <f t="shared" si="143"/>
        <v/>
      </c>
      <c r="G1514" s="310"/>
      <c r="H1514" s="309">
        <f t="shared" si="138"/>
        <v>0</v>
      </c>
    </row>
    <row r="1515" spans="2:8">
      <c r="B1515" s="313" t="str">
        <f t="shared" si="139"/>
        <v/>
      </c>
      <c r="C1515" s="312" t="str">
        <f t="shared" si="140"/>
        <v/>
      </c>
      <c r="D1515" s="311" t="str">
        <f t="shared" si="141"/>
        <v/>
      </c>
      <c r="E1515" s="309" t="str">
        <f t="shared" si="142"/>
        <v/>
      </c>
      <c r="F1515" s="309" t="str">
        <f t="shared" si="143"/>
        <v/>
      </c>
      <c r="G1515" s="310"/>
      <c r="H1515" s="309">
        <f t="shared" si="138"/>
        <v>0</v>
      </c>
    </row>
    <row r="1516" spans="2:8">
      <c r="B1516" s="313" t="str">
        <f t="shared" si="139"/>
        <v/>
      </c>
      <c r="C1516" s="312" t="str">
        <f t="shared" si="140"/>
        <v/>
      </c>
      <c r="D1516" s="311" t="str">
        <f t="shared" si="141"/>
        <v/>
      </c>
      <c r="E1516" s="309" t="str">
        <f t="shared" si="142"/>
        <v/>
      </c>
      <c r="F1516" s="309" t="str">
        <f t="shared" si="143"/>
        <v/>
      </c>
      <c r="G1516" s="310"/>
      <c r="H1516" s="309">
        <f t="shared" si="138"/>
        <v>0</v>
      </c>
    </row>
    <row r="1517" spans="2:8">
      <c r="B1517" s="313" t="str">
        <f t="shared" si="139"/>
        <v/>
      </c>
      <c r="C1517" s="312" t="str">
        <f t="shared" si="140"/>
        <v/>
      </c>
      <c r="D1517" s="311" t="str">
        <f t="shared" si="141"/>
        <v/>
      </c>
      <c r="E1517" s="309" t="str">
        <f t="shared" si="142"/>
        <v/>
      </c>
      <c r="F1517" s="309" t="str">
        <f t="shared" si="143"/>
        <v/>
      </c>
      <c r="G1517" s="310"/>
      <c r="H1517" s="309">
        <f t="shared" si="138"/>
        <v>0</v>
      </c>
    </row>
    <row r="1518" spans="2:8">
      <c r="B1518" s="313" t="str">
        <f t="shared" si="139"/>
        <v/>
      </c>
      <c r="C1518" s="312" t="str">
        <f t="shared" si="140"/>
        <v/>
      </c>
      <c r="D1518" s="311" t="str">
        <f t="shared" si="141"/>
        <v/>
      </c>
      <c r="E1518" s="309" t="str">
        <f t="shared" si="142"/>
        <v/>
      </c>
      <c r="F1518" s="309" t="str">
        <f t="shared" si="143"/>
        <v/>
      </c>
      <c r="G1518" s="310"/>
      <c r="H1518" s="309">
        <f t="shared" si="138"/>
        <v>0</v>
      </c>
    </row>
    <row r="1519" spans="2:8">
      <c r="B1519" s="313" t="str">
        <f t="shared" si="139"/>
        <v/>
      </c>
      <c r="C1519" s="312" t="str">
        <f t="shared" si="140"/>
        <v/>
      </c>
      <c r="D1519" s="311" t="str">
        <f t="shared" si="141"/>
        <v/>
      </c>
      <c r="E1519" s="309" t="str">
        <f t="shared" si="142"/>
        <v/>
      </c>
      <c r="F1519" s="309" t="str">
        <f t="shared" si="143"/>
        <v/>
      </c>
      <c r="G1519" s="310"/>
      <c r="H1519" s="309">
        <f t="shared" si="138"/>
        <v>0</v>
      </c>
    </row>
    <row r="1520" spans="2:8">
      <c r="B1520" s="313" t="str">
        <f t="shared" si="139"/>
        <v/>
      </c>
      <c r="C1520" s="312" t="str">
        <f t="shared" si="140"/>
        <v/>
      </c>
      <c r="D1520" s="311" t="str">
        <f t="shared" si="141"/>
        <v/>
      </c>
      <c r="E1520" s="309" t="str">
        <f t="shared" si="142"/>
        <v/>
      </c>
      <c r="F1520" s="309" t="str">
        <f t="shared" si="143"/>
        <v/>
      </c>
      <c r="G1520" s="310"/>
      <c r="H1520" s="309">
        <f t="shared" si="138"/>
        <v>0</v>
      </c>
    </row>
    <row r="1521" spans="2:8">
      <c r="B1521" s="313" t="str">
        <f t="shared" si="139"/>
        <v/>
      </c>
      <c r="C1521" s="312" t="str">
        <f t="shared" si="140"/>
        <v/>
      </c>
      <c r="D1521" s="311" t="str">
        <f t="shared" si="141"/>
        <v/>
      </c>
      <c r="E1521" s="309" t="str">
        <f t="shared" si="142"/>
        <v/>
      </c>
      <c r="F1521" s="309" t="str">
        <f t="shared" si="143"/>
        <v/>
      </c>
      <c r="G1521" s="310"/>
      <c r="H1521" s="309">
        <f t="shared" si="138"/>
        <v>0</v>
      </c>
    </row>
    <row r="1522" spans="2:8">
      <c r="B1522" s="313" t="str">
        <f t="shared" si="139"/>
        <v/>
      </c>
      <c r="C1522" s="312" t="str">
        <f t="shared" si="140"/>
        <v/>
      </c>
      <c r="D1522" s="311" t="str">
        <f t="shared" si="141"/>
        <v/>
      </c>
      <c r="E1522" s="309" t="str">
        <f t="shared" si="142"/>
        <v/>
      </c>
      <c r="F1522" s="309" t="str">
        <f t="shared" si="143"/>
        <v/>
      </c>
      <c r="G1522" s="310"/>
      <c r="H1522" s="309">
        <f t="shared" si="138"/>
        <v>0</v>
      </c>
    </row>
    <row r="1523" spans="2:8">
      <c r="B1523" s="313" t="str">
        <f t="shared" si="139"/>
        <v/>
      </c>
      <c r="C1523" s="312" t="str">
        <f t="shared" si="140"/>
        <v/>
      </c>
      <c r="D1523" s="311" t="str">
        <f t="shared" si="141"/>
        <v/>
      </c>
      <c r="E1523" s="309" t="str">
        <f t="shared" si="142"/>
        <v/>
      </c>
      <c r="F1523" s="309" t="str">
        <f t="shared" si="143"/>
        <v/>
      </c>
      <c r="G1523" s="310"/>
      <c r="H1523" s="309">
        <f t="shared" si="138"/>
        <v>0</v>
      </c>
    </row>
    <row r="1524" spans="2:8">
      <c r="B1524" s="313" t="str">
        <f t="shared" si="139"/>
        <v/>
      </c>
      <c r="C1524" s="312" t="str">
        <f t="shared" si="140"/>
        <v/>
      </c>
      <c r="D1524" s="311" t="str">
        <f t="shared" si="141"/>
        <v/>
      </c>
      <c r="E1524" s="309" t="str">
        <f t="shared" si="142"/>
        <v/>
      </c>
      <c r="F1524" s="309" t="str">
        <f t="shared" si="143"/>
        <v/>
      </c>
      <c r="G1524" s="310"/>
      <c r="H1524" s="309">
        <f t="shared" si="138"/>
        <v>0</v>
      </c>
    </row>
    <row r="1525" spans="2:8">
      <c r="B1525" s="313" t="str">
        <f t="shared" si="139"/>
        <v/>
      </c>
      <c r="C1525" s="312" t="str">
        <f t="shared" si="140"/>
        <v/>
      </c>
      <c r="D1525" s="311" t="str">
        <f t="shared" si="141"/>
        <v/>
      </c>
      <c r="E1525" s="309" t="str">
        <f t="shared" si="142"/>
        <v/>
      </c>
      <c r="F1525" s="309" t="str">
        <f t="shared" si="143"/>
        <v/>
      </c>
      <c r="G1525" s="310"/>
      <c r="H1525" s="309">
        <f t="shared" si="138"/>
        <v>0</v>
      </c>
    </row>
    <row r="1526" spans="2:8">
      <c r="B1526" s="313" t="str">
        <f t="shared" si="139"/>
        <v/>
      </c>
      <c r="C1526" s="312" t="str">
        <f t="shared" si="140"/>
        <v/>
      </c>
      <c r="D1526" s="311" t="str">
        <f t="shared" si="141"/>
        <v/>
      </c>
      <c r="E1526" s="309" t="str">
        <f t="shared" si="142"/>
        <v/>
      </c>
      <c r="F1526" s="309" t="str">
        <f t="shared" si="143"/>
        <v/>
      </c>
      <c r="G1526" s="310"/>
      <c r="H1526" s="309">
        <f t="shared" si="138"/>
        <v>0</v>
      </c>
    </row>
    <row r="1527" spans="2:8">
      <c r="B1527" s="313" t="str">
        <f t="shared" si="139"/>
        <v/>
      </c>
      <c r="C1527" s="312" t="str">
        <f t="shared" si="140"/>
        <v/>
      </c>
      <c r="D1527" s="311" t="str">
        <f t="shared" si="141"/>
        <v/>
      </c>
      <c r="E1527" s="309" t="str">
        <f t="shared" si="142"/>
        <v/>
      </c>
      <c r="F1527" s="309" t="str">
        <f t="shared" si="143"/>
        <v/>
      </c>
      <c r="G1527" s="310"/>
      <c r="H1527" s="309">
        <f t="shared" si="138"/>
        <v>0</v>
      </c>
    </row>
    <row r="1528" spans="2:8">
      <c r="B1528" s="313" t="str">
        <f t="shared" si="139"/>
        <v/>
      </c>
      <c r="C1528" s="312" t="str">
        <f t="shared" si="140"/>
        <v/>
      </c>
      <c r="D1528" s="311" t="str">
        <f t="shared" si="141"/>
        <v/>
      </c>
      <c r="E1528" s="309" t="str">
        <f t="shared" si="142"/>
        <v/>
      </c>
      <c r="F1528" s="309" t="str">
        <f t="shared" si="143"/>
        <v/>
      </c>
      <c r="G1528" s="310"/>
      <c r="H1528" s="309">
        <f t="shared" si="138"/>
        <v>0</v>
      </c>
    </row>
    <row r="1529" spans="2:8">
      <c r="B1529" s="313" t="str">
        <f t="shared" si="139"/>
        <v/>
      </c>
      <c r="C1529" s="312" t="str">
        <f t="shared" si="140"/>
        <v/>
      </c>
      <c r="D1529" s="311" t="str">
        <f t="shared" si="141"/>
        <v/>
      </c>
      <c r="E1529" s="309" t="str">
        <f t="shared" si="142"/>
        <v/>
      </c>
      <c r="F1529" s="309" t="str">
        <f t="shared" si="143"/>
        <v/>
      </c>
      <c r="G1529" s="310"/>
      <c r="H1529" s="309">
        <f t="shared" si="138"/>
        <v>0</v>
      </c>
    </row>
    <row r="1530" spans="2:8">
      <c r="B1530" s="313" t="str">
        <f t="shared" si="139"/>
        <v/>
      </c>
      <c r="C1530" s="312" t="str">
        <f t="shared" si="140"/>
        <v/>
      </c>
      <c r="D1530" s="311" t="str">
        <f t="shared" si="141"/>
        <v/>
      </c>
      <c r="E1530" s="309" t="str">
        <f t="shared" si="142"/>
        <v/>
      </c>
      <c r="F1530" s="309" t="str">
        <f t="shared" si="143"/>
        <v/>
      </c>
      <c r="G1530" s="310"/>
      <c r="H1530" s="309">
        <f t="shared" si="138"/>
        <v>0</v>
      </c>
    </row>
    <row r="1531" spans="2:8">
      <c r="B1531" s="313" t="str">
        <f t="shared" si="139"/>
        <v/>
      </c>
      <c r="C1531" s="312" t="str">
        <f t="shared" si="140"/>
        <v/>
      </c>
      <c r="D1531" s="311" t="str">
        <f t="shared" si="141"/>
        <v/>
      </c>
      <c r="E1531" s="309" t="str">
        <f t="shared" si="142"/>
        <v/>
      </c>
      <c r="F1531" s="309" t="str">
        <f t="shared" si="143"/>
        <v/>
      </c>
      <c r="G1531" s="310"/>
      <c r="H1531" s="309">
        <f t="shared" si="138"/>
        <v>0</v>
      </c>
    </row>
    <row r="1532" spans="2:8">
      <c r="B1532" s="313" t="str">
        <f t="shared" si="139"/>
        <v/>
      </c>
      <c r="C1532" s="312" t="str">
        <f t="shared" si="140"/>
        <v/>
      </c>
      <c r="D1532" s="311" t="str">
        <f t="shared" si="141"/>
        <v/>
      </c>
      <c r="E1532" s="309" t="str">
        <f t="shared" si="142"/>
        <v/>
      </c>
      <c r="F1532" s="309" t="str">
        <f t="shared" si="143"/>
        <v/>
      </c>
      <c r="G1532" s="310"/>
      <c r="H1532" s="309">
        <f t="shared" si="138"/>
        <v>0</v>
      </c>
    </row>
    <row r="1533" spans="2:8">
      <c r="B1533" s="313" t="str">
        <f t="shared" si="139"/>
        <v/>
      </c>
      <c r="C1533" s="312" t="str">
        <f t="shared" si="140"/>
        <v/>
      </c>
      <c r="D1533" s="311" t="str">
        <f t="shared" si="141"/>
        <v/>
      </c>
      <c r="E1533" s="309" t="str">
        <f t="shared" si="142"/>
        <v/>
      </c>
      <c r="F1533" s="309" t="str">
        <f t="shared" si="143"/>
        <v/>
      </c>
      <c r="G1533" s="310"/>
      <c r="H1533" s="309">
        <f t="shared" si="138"/>
        <v>0</v>
      </c>
    </row>
    <row r="1534" spans="2:8">
      <c r="B1534" s="313" t="str">
        <f t="shared" si="139"/>
        <v/>
      </c>
      <c r="C1534" s="312" t="str">
        <f t="shared" si="140"/>
        <v/>
      </c>
      <c r="D1534" s="311" t="str">
        <f t="shared" si="141"/>
        <v/>
      </c>
      <c r="E1534" s="309" t="str">
        <f t="shared" si="142"/>
        <v/>
      </c>
      <c r="F1534" s="309" t="str">
        <f t="shared" si="143"/>
        <v/>
      </c>
      <c r="G1534" s="310"/>
      <c r="H1534" s="309">
        <f t="shared" si="138"/>
        <v>0</v>
      </c>
    </row>
    <row r="1535" spans="2:8">
      <c r="B1535" s="313" t="str">
        <f t="shared" si="139"/>
        <v/>
      </c>
      <c r="C1535" s="312" t="str">
        <f t="shared" si="140"/>
        <v/>
      </c>
      <c r="D1535" s="311" t="str">
        <f t="shared" si="141"/>
        <v/>
      </c>
      <c r="E1535" s="309" t="str">
        <f t="shared" si="142"/>
        <v/>
      </c>
      <c r="F1535" s="309" t="str">
        <f t="shared" si="143"/>
        <v/>
      </c>
      <c r="G1535" s="310"/>
      <c r="H1535" s="309">
        <f t="shared" si="138"/>
        <v>0</v>
      </c>
    </row>
    <row r="1536" spans="2:8">
      <c r="B1536" s="313" t="str">
        <f t="shared" si="139"/>
        <v/>
      </c>
      <c r="C1536" s="312" t="str">
        <f t="shared" si="140"/>
        <v/>
      </c>
      <c r="D1536" s="311" t="str">
        <f t="shared" si="141"/>
        <v/>
      </c>
      <c r="E1536" s="309" t="str">
        <f t="shared" si="142"/>
        <v/>
      </c>
      <c r="F1536" s="309" t="str">
        <f t="shared" si="143"/>
        <v/>
      </c>
      <c r="G1536" s="310"/>
      <c r="H1536" s="309">
        <f t="shared" si="138"/>
        <v>0</v>
      </c>
    </row>
    <row r="1537" spans="2:8">
      <c r="B1537" s="313" t="str">
        <f t="shared" si="139"/>
        <v/>
      </c>
      <c r="C1537" s="312" t="str">
        <f t="shared" si="140"/>
        <v/>
      </c>
      <c r="D1537" s="311" t="str">
        <f t="shared" si="141"/>
        <v/>
      </c>
      <c r="E1537" s="309" t="str">
        <f t="shared" si="142"/>
        <v/>
      </c>
      <c r="F1537" s="309" t="str">
        <f t="shared" si="143"/>
        <v/>
      </c>
      <c r="G1537" s="310"/>
      <c r="H1537" s="309">
        <f t="shared" si="138"/>
        <v>0</v>
      </c>
    </row>
    <row r="1538" spans="2:8">
      <c r="B1538" s="313" t="str">
        <f t="shared" si="139"/>
        <v/>
      </c>
      <c r="C1538" s="312" t="str">
        <f t="shared" si="140"/>
        <v/>
      </c>
      <c r="D1538" s="311" t="str">
        <f t="shared" si="141"/>
        <v/>
      </c>
      <c r="E1538" s="309" t="str">
        <f t="shared" si="142"/>
        <v/>
      </c>
      <c r="F1538" s="309" t="str">
        <f t="shared" si="143"/>
        <v/>
      </c>
      <c r="G1538" s="310"/>
      <c r="H1538" s="309">
        <f t="shared" si="138"/>
        <v>0</v>
      </c>
    </row>
    <row r="1539" spans="2:8">
      <c r="B1539" s="313" t="str">
        <f t="shared" si="139"/>
        <v/>
      </c>
      <c r="C1539" s="312" t="str">
        <f t="shared" si="140"/>
        <v/>
      </c>
      <c r="D1539" s="311" t="str">
        <f t="shared" si="141"/>
        <v/>
      </c>
      <c r="E1539" s="309" t="str">
        <f t="shared" si="142"/>
        <v/>
      </c>
      <c r="F1539" s="309" t="str">
        <f t="shared" si="143"/>
        <v/>
      </c>
      <c r="G1539" s="310"/>
      <c r="H1539" s="309">
        <f t="shared" si="138"/>
        <v>0</v>
      </c>
    </row>
    <row r="1540" spans="2:8">
      <c r="B1540" s="313" t="str">
        <f t="shared" si="139"/>
        <v/>
      </c>
      <c r="C1540" s="312" t="str">
        <f t="shared" si="140"/>
        <v/>
      </c>
      <c r="D1540" s="311" t="str">
        <f t="shared" si="141"/>
        <v/>
      </c>
      <c r="E1540" s="309" t="str">
        <f t="shared" si="142"/>
        <v/>
      </c>
      <c r="F1540" s="309" t="str">
        <f t="shared" si="143"/>
        <v/>
      </c>
      <c r="G1540" s="310"/>
      <c r="H1540" s="309">
        <f t="shared" si="138"/>
        <v>0</v>
      </c>
    </row>
    <row r="1541" spans="2:8">
      <c r="B1541" s="313" t="str">
        <f t="shared" si="139"/>
        <v/>
      </c>
      <c r="C1541" s="312" t="str">
        <f t="shared" si="140"/>
        <v/>
      </c>
      <c r="D1541" s="311" t="str">
        <f t="shared" si="141"/>
        <v/>
      </c>
      <c r="E1541" s="309" t="str">
        <f t="shared" si="142"/>
        <v/>
      </c>
      <c r="F1541" s="309" t="str">
        <f t="shared" si="143"/>
        <v/>
      </c>
      <c r="G1541" s="310"/>
      <c r="H1541" s="309">
        <f t="shared" si="138"/>
        <v>0</v>
      </c>
    </row>
    <row r="1542" spans="2:8">
      <c r="B1542" s="313" t="str">
        <f t="shared" si="139"/>
        <v/>
      </c>
      <c r="C1542" s="312" t="str">
        <f t="shared" si="140"/>
        <v/>
      </c>
      <c r="D1542" s="311" t="str">
        <f t="shared" si="141"/>
        <v/>
      </c>
      <c r="E1542" s="309" t="str">
        <f t="shared" si="142"/>
        <v/>
      </c>
      <c r="F1542" s="309" t="str">
        <f t="shared" si="143"/>
        <v/>
      </c>
      <c r="G1542" s="310"/>
      <c r="H1542" s="309">
        <f t="shared" si="138"/>
        <v>0</v>
      </c>
    </row>
    <row r="1543" spans="2:8">
      <c r="B1543" s="313" t="str">
        <f t="shared" si="139"/>
        <v/>
      </c>
      <c r="C1543" s="312" t="str">
        <f t="shared" si="140"/>
        <v/>
      </c>
      <c r="D1543" s="311" t="str">
        <f t="shared" si="141"/>
        <v/>
      </c>
      <c r="E1543" s="309" t="str">
        <f t="shared" si="142"/>
        <v/>
      </c>
      <c r="F1543" s="309" t="str">
        <f t="shared" si="143"/>
        <v/>
      </c>
      <c r="G1543" s="310"/>
      <c r="H1543" s="309">
        <f t="shared" si="138"/>
        <v>0</v>
      </c>
    </row>
    <row r="1544" spans="2:8">
      <c r="B1544" s="313" t="str">
        <f t="shared" si="139"/>
        <v/>
      </c>
      <c r="C1544" s="312" t="str">
        <f t="shared" si="140"/>
        <v/>
      </c>
      <c r="D1544" s="311" t="str">
        <f t="shared" si="141"/>
        <v/>
      </c>
      <c r="E1544" s="309" t="str">
        <f t="shared" si="142"/>
        <v/>
      </c>
      <c r="F1544" s="309" t="str">
        <f t="shared" si="143"/>
        <v/>
      </c>
      <c r="G1544" s="310"/>
      <c r="H1544" s="309">
        <f t="shared" si="138"/>
        <v>0</v>
      </c>
    </row>
    <row r="1545" spans="2:8">
      <c r="B1545" s="313" t="str">
        <f t="shared" si="139"/>
        <v/>
      </c>
      <c r="C1545" s="312" t="str">
        <f t="shared" si="140"/>
        <v/>
      </c>
      <c r="D1545" s="311" t="str">
        <f t="shared" si="141"/>
        <v/>
      </c>
      <c r="E1545" s="309" t="str">
        <f t="shared" si="142"/>
        <v/>
      </c>
      <c r="F1545" s="309" t="str">
        <f t="shared" si="143"/>
        <v/>
      </c>
      <c r="G1545" s="310"/>
      <c r="H1545" s="309">
        <f t="shared" si="138"/>
        <v>0</v>
      </c>
    </row>
    <row r="1546" spans="2:8">
      <c r="B1546" s="313" t="str">
        <f t="shared" si="139"/>
        <v/>
      </c>
      <c r="C1546" s="312" t="str">
        <f t="shared" si="140"/>
        <v/>
      </c>
      <c r="D1546" s="311" t="str">
        <f t="shared" si="141"/>
        <v/>
      </c>
      <c r="E1546" s="309" t="str">
        <f t="shared" si="142"/>
        <v/>
      </c>
      <c r="F1546" s="309" t="str">
        <f t="shared" si="143"/>
        <v/>
      </c>
      <c r="G1546" s="310"/>
      <c r="H1546" s="309">
        <f t="shared" si="138"/>
        <v>0</v>
      </c>
    </row>
    <row r="1547" spans="2:8">
      <c r="B1547" s="313" t="str">
        <f t="shared" si="139"/>
        <v/>
      </c>
      <c r="C1547" s="312" t="str">
        <f t="shared" si="140"/>
        <v/>
      </c>
      <c r="D1547" s="311" t="str">
        <f t="shared" si="141"/>
        <v/>
      </c>
      <c r="E1547" s="309" t="str">
        <f t="shared" si="142"/>
        <v/>
      </c>
      <c r="F1547" s="309" t="str">
        <f t="shared" si="143"/>
        <v/>
      </c>
      <c r="G1547" s="310"/>
      <c r="H1547" s="309">
        <f t="shared" si="138"/>
        <v>0</v>
      </c>
    </row>
    <row r="1548" spans="2:8">
      <c r="B1548" s="313" t="str">
        <f t="shared" si="139"/>
        <v/>
      </c>
      <c r="C1548" s="312" t="str">
        <f t="shared" si="140"/>
        <v/>
      </c>
      <c r="D1548" s="311" t="str">
        <f t="shared" si="141"/>
        <v/>
      </c>
      <c r="E1548" s="309" t="str">
        <f t="shared" si="142"/>
        <v/>
      </c>
      <c r="F1548" s="309" t="str">
        <f t="shared" si="143"/>
        <v/>
      </c>
      <c r="G1548" s="310"/>
      <c r="H1548" s="309">
        <f t="shared" si="138"/>
        <v>0</v>
      </c>
    </row>
    <row r="1549" spans="2:8">
      <c r="B1549" s="313" t="str">
        <f t="shared" si="139"/>
        <v/>
      </c>
      <c r="C1549" s="312" t="str">
        <f t="shared" si="140"/>
        <v/>
      </c>
      <c r="D1549" s="311" t="str">
        <f t="shared" si="141"/>
        <v/>
      </c>
      <c r="E1549" s="309" t="str">
        <f t="shared" si="142"/>
        <v/>
      </c>
      <c r="F1549" s="309" t="str">
        <f t="shared" si="143"/>
        <v/>
      </c>
      <c r="G1549" s="310"/>
      <c r="H1549" s="309">
        <f t="shared" si="138"/>
        <v>0</v>
      </c>
    </row>
    <row r="1550" spans="2:8">
      <c r="B1550" s="313" t="str">
        <f t="shared" si="139"/>
        <v/>
      </c>
      <c r="C1550" s="312" t="str">
        <f t="shared" si="140"/>
        <v/>
      </c>
      <c r="D1550" s="311" t="str">
        <f t="shared" si="141"/>
        <v/>
      </c>
      <c r="E1550" s="309" t="str">
        <f t="shared" si="142"/>
        <v/>
      </c>
      <c r="F1550" s="309" t="str">
        <f t="shared" si="143"/>
        <v/>
      </c>
      <c r="G1550" s="310"/>
      <c r="H1550" s="309">
        <f t="shared" si="138"/>
        <v>0</v>
      </c>
    </row>
    <row r="1551" spans="2:8">
      <c r="B1551" s="313" t="str">
        <f t="shared" si="139"/>
        <v/>
      </c>
      <c r="C1551" s="312" t="str">
        <f t="shared" si="140"/>
        <v/>
      </c>
      <c r="D1551" s="311" t="str">
        <f t="shared" si="141"/>
        <v/>
      </c>
      <c r="E1551" s="309" t="str">
        <f t="shared" si="142"/>
        <v/>
      </c>
      <c r="F1551" s="309" t="str">
        <f t="shared" si="143"/>
        <v/>
      </c>
      <c r="G1551" s="310"/>
      <c r="H1551" s="309">
        <f t="shared" si="138"/>
        <v>0</v>
      </c>
    </row>
    <row r="1552" spans="2:8">
      <c r="B1552" s="313" t="str">
        <f t="shared" si="139"/>
        <v/>
      </c>
      <c r="C1552" s="312" t="str">
        <f t="shared" si="140"/>
        <v/>
      </c>
      <c r="D1552" s="311" t="str">
        <f t="shared" si="141"/>
        <v/>
      </c>
      <c r="E1552" s="309" t="str">
        <f t="shared" si="142"/>
        <v/>
      </c>
      <c r="F1552" s="309" t="str">
        <f t="shared" si="143"/>
        <v/>
      </c>
      <c r="G1552" s="310"/>
      <c r="H1552" s="309">
        <f t="shared" si="138"/>
        <v>0</v>
      </c>
    </row>
    <row r="1553" spans="2:8">
      <c r="B1553" s="313" t="str">
        <f t="shared" si="139"/>
        <v/>
      </c>
      <c r="C1553" s="312" t="str">
        <f t="shared" si="140"/>
        <v/>
      </c>
      <c r="D1553" s="311" t="str">
        <f t="shared" si="141"/>
        <v/>
      </c>
      <c r="E1553" s="309" t="str">
        <f t="shared" si="142"/>
        <v/>
      </c>
      <c r="F1553" s="309" t="str">
        <f t="shared" si="143"/>
        <v/>
      </c>
      <c r="G1553" s="310"/>
      <c r="H1553" s="309">
        <f t="shared" ref="H1553:H1616" si="144">IF(B1553="",0,ROUND(H1552-E1553-G1553,2))</f>
        <v>0</v>
      </c>
    </row>
    <row r="1554" spans="2:8">
      <c r="B1554" s="313" t="str">
        <f t="shared" ref="B1554:B1617" si="145">IF(B1553&lt;$H$7,IF(H1553&gt;0,B1553+1,""),"")</f>
        <v/>
      </c>
      <c r="C1554" s="312" t="str">
        <f t="shared" ref="C1554:C1617" si="146">IF(B1554="","",IF(B1554&lt;=$H$7,IF(payments_per_year=26,DATE(YEAR(start_date),MONTH(start_date),DAY(start_date)+14*B1554),IF(payments_per_year=52,DATE(YEAR(start_date),MONTH(start_date),DAY(start_date)+7*B1554),DATE(YEAR(start_date),MONTH(start_date)+B1554*12/$D$9,DAY(start_date)))),""))</f>
        <v/>
      </c>
      <c r="D1554" s="311" t="str">
        <f t="shared" ref="D1554:D1617" si="147">IF(C1554="","",IF($H$6+F1554&gt;H1553,ROUND(H1553+F1554,2),$H$6))</f>
        <v/>
      </c>
      <c r="E1554" s="309" t="str">
        <f t="shared" ref="E1554:E1617" si="148">IF(C1554="","",D1554-F1554)</f>
        <v/>
      </c>
      <c r="F1554" s="309" t="str">
        <f t="shared" ref="F1554:F1617" si="149">IF(C1554="","",ROUND(H1553*$D$7/payments_per_year,2))</f>
        <v/>
      </c>
      <c r="G1554" s="310"/>
      <c r="H1554" s="309">
        <f t="shared" si="144"/>
        <v>0</v>
      </c>
    </row>
    <row r="1555" spans="2:8">
      <c r="B1555" s="313" t="str">
        <f t="shared" si="145"/>
        <v/>
      </c>
      <c r="C1555" s="312" t="str">
        <f t="shared" si="146"/>
        <v/>
      </c>
      <c r="D1555" s="311" t="str">
        <f t="shared" si="147"/>
        <v/>
      </c>
      <c r="E1555" s="309" t="str">
        <f t="shared" si="148"/>
        <v/>
      </c>
      <c r="F1555" s="309" t="str">
        <f t="shared" si="149"/>
        <v/>
      </c>
      <c r="G1555" s="310"/>
      <c r="H1555" s="309">
        <f t="shared" si="144"/>
        <v>0</v>
      </c>
    </row>
    <row r="1556" spans="2:8">
      <c r="B1556" s="313" t="str">
        <f t="shared" si="145"/>
        <v/>
      </c>
      <c r="C1556" s="312" t="str">
        <f t="shared" si="146"/>
        <v/>
      </c>
      <c r="D1556" s="311" t="str">
        <f t="shared" si="147"/>
        <v/>
      </c>
      <c r="E1556" s="309" t="str">
        <f t="shared" si="148"/>
        <v/>
      </c>
      <c r="F1556" s="309" t="str">
        <f t="shared" si="149"/>
        <v/>
      </c>
      <c r="G1556" s="310"/>
      <c r="H1556" s="309">
        <f t="shared" si="144"/>
        <v>0</v>
      </c>
    </row>
    <row r="1557" spans="2:8">
      <c r="B1557" s="313" t="str">
        <f t="shared" si="145"/>
        <v/>
      </c>
      <c r="C1557" s="312" t="str">
        <f t="shared" si="146"/>
        <v/>
      </c>
      <c r="D1557" s="311" t="str">
        <f t="shared" si="147"/>
        <v/>
      </c>
      <c r="E1557" s="309" t="str">
        <f t="shared" si="148"/>
        <v/>
      </c>
      <c r="F1557" s="309" t="str">
        <f t="shared" si="149"/>
        <v/>
      </c>
      <c r="G1557" s="310"/>
      <c r="H1557" s="309">
        <f t="shared" si="144"/>
        <v>0</v>
      </c>
    </row>
    <row r="1558" spans="2:8">
      <c r="B1558" s="313" t="str">
        <f t="shared" si="145"/>
        <v/>
      </c>
      <c r="C1558" s="312" t="str">
        <f t="shared" si="146"/>
        <v/>
      </c>
      <c r="D1558" s="311" t="str">
        <f t="shared" si="147"/>
        <v/>
      </c>
      <c r="E1558" s="309" t="str">
        <f t="shared" si="148"/>
        <v/>
      </c>
      <c r="F1558" s="309" t="str">
        <f t="shared" si="149"/>
        <v/>
      </c>
      <c r="G1558" s="310"/>
      <c r="H1558" s="309">
        <f t="shared" si="144"/>
        <v>0</v>
      </c>
    </row>
    <row r="1559" spans="2:8">
      <c r="B1559" s="313" t="str">
        <f t="shared" si="145"/>
        <v/>
      </c>
      <c r="C1559" s="312" t="str">
        <f t="shared" si="146"/>
        <v/>
      </c>
      <c r="D1559" s="311" t="str">
        <f t="shared" si="147"/>
        <v/>
      </c>
      <c r="E1559" s="309" t="str">
        <f t="shared" si="148"/>
        <v/>
      </c>
      <c r="F1559" s="309" t="str">
        <f t="shared" si="149"/>
        <v/>
      </c>
      <c r="G1559" s="310"/>
      <c r="H1559" s="309">
        <f t="shared" si="144"/>
        <v>0</v>
      </c>
    </row>
    <row r="1560" spans="2:8">
      <c r="B1560" s="313" t="str">
        <f t="shared" si="145"/>
        <v/>
      </c>
      <c r="C1560" s="312" t="str">
        <f t="shared" si="146"/>
        <v/>
      </c>
      <c r="D1560" s="311" t="str">
        <f t="shared" si="147"/>
        <v/>
      </c>
      <c r="E1560" s="309" t="str">
        <f t="shared" si="148"/>
        <v/>
      </c>
      <c r="F1560" s="309" t="str">
        <f t="shared" si="149"/>
        <v/>
      </c>
      <c r="G1560" s="310"/>
      <c r="H1560" s="309">
        <f t="shared" si="144"/>
        <v>0</v>
      </c>
    </row>
    <row r="1561" spans="2:8">
      <c r="B1561" s="313" t="str">
        <f t="shared" si="145"/>
        <v/>
      </c>
      <c r="C1561" s="312" t="str">
        <f t="shared" si="146"/>
        <v/>
      </c>
      <c r="D1561" s="311" t="str">
        <f t="shared" si="147"/>
        <v/>
      </c>
      <c r="E1561" s="309" t="str">
        <f t="shared" si="148"/>
        <v/>
      </c>
      <c r="F1561" s="309" t="str">
        <f t="shared" si="149"/>
        <v/>
      </c>
      <c r="G1561" s="310"/>
      <c r="H1561" s="309">
        <f t="shared" si="144"/>
        <v>0</v>
      </c>
    </row>
    <row r="1562" spans="2:8">
      <c r="B1562" s="313" t="str">
        <f t="shared" si="145"/>
        <v/>
      </c>
      <c r="C1562" s="312" t="str">
        <f t="shared" si="146"/>
        <v/>
      </c>
      <c r="D1562" s="311" t="str">
        <f t="shared" si="147"/>
        <v/>
      </c>
      <c r="E1562" s="309" t="str">
        <f t="shared" si="148"/>
        <v/>
      </c>
      <c r="F1562" s="309" t="str">
        <f t="shared" si="149"/>
        <v/>
      </c>
      <c r="G1562" s="310"/>
      <c r="H1562" s="309">
        <f t="shared" si="144"/>
        <v>0</v>
      </c>
    </row>
    <row r="1563" spans="2:8">
      <c r="B1563" s="313" t="str">
        <f t="shared" si="145"/>
        <v/>
      </c>
      <c r="C1563" s="312" t="str">
        <f t="shared" si="146"/>
        <v/>
      </c>
      <c r="D1563" s="311" t="str">
        <f t="shared" si="147"/>
        <v/>
      </c>
      <c r="E1563" s="309" t="str">
        <f t="shared" si="148"/>
        <v/>
      </c>
      <c r="F1563" s="309" t="str">
        <f t="shared" si="149"/>
        <v/>
      </c>
      <c r="G1563" s="310"/>
      <c r="H1563" s="309">
        <f t="shared" si="144"/>
        <v>0</v>
      </c>
    </row>
    <row r="1564" spans="2:8">
      <c r="B1564" s="313" t="str">
        <f t="shared" si="145"/>
        <v/>
      </c>
      <c r="C1564" s="312" t="str">
        <f t="shared" si="146"/>
        <v/>
      </c>
      <c r="D1564" s="311" t="str">
        <f t="shared" si="147"/>
        <v/>
      </c>
      <c r="E1564" s="309" t="str">
        <f t="shared" si="148"/>
        <v/>
      </c>
      <c r="F1564" s="309" t="str">
        <f t="shared" si="149"/>
        <v/>
      </c>
      <c r="G1564" s="310"/>
      <c r="H1564" s="309">
        <f t="shared" si="144"/>
        <v>0</v>
      </c>
    </row>
    <row r="1565" spans="2:8">
      <c r="B1565" s="313" t="str">
        <f t="shared" si="145"/>
        <v/>
      </c>
      <c r="C1565" s="312" t="str">
        <f t="shared" si="146"/>
        <v/>
      </c>
      <c r="D1565" s="311" t="str">
        <f t="shared" si="147"/>
        <v/>
      </c>
      <c r="E1565" s="309" t="str">
        <f t="shared" si="148"/>
        <v/>
      </c>
      <c r="F1565" s="309" t="str">
        <f t="shared" si="149"/>
        <v/>
      </c>
      <c r="G1565" s="310"/>
      <c r="H1565" s="309">
        <f t="shared" si="144"/>
        <v>0</v>
      </c>
    </row>
    <row r="1566" spans="2:8">
      <c r="B1566" s="313" t="str">
        <f t="shared" si="145"/>
        <v/>
      </c>
      <c r="C1566" s="312" t="str">
        <f t="shared" si="146"/>
        <v/>
      </c>
      <c r="D1566" s="311" t="str">
        <f t="shared" si="147"/>
        <v/>
      </c>
      <c r="E1566" s="309" t="str">
        <f t="shared" si="148"/>
        <v/>
      </c>
      <c r="F1566" s="309" t="str">
        <f t="shared" si="149"/>
        <v/>
      </c>
      <c r="G1566" s="310"/>
      <c r="H1566" s="309">
        <f t="shared" si="144"/>
        <v>0</v>
      </c>
    </row>
    <row r="1567" spans="2:8">
      <c r="B1567" s="313" t="str">
        <f t="shared" si="145"/>
        <v/>
      </c>
      <c r="C1567" s="312" t="str">
        <f t="shared" si="146"/>
        <v/>
      </c>
      <c r="D1567" s="311" t="str">
        <f t="shared" si="147"/>
        <v/>
      </c>
      <c r="E1567" s="309" t="str">
        <f t="shared" si="148"/>
        <v/>
      </c>
      <c r="F1567" s="309" t="str">
        <f t="shared" si="149"/>
        <v/>
      </c>
      <c r="G1567" s="310"/>
      <c r="H1567" s="309">
        <f t="shared" si="144"/>
        <v>0</v>
      </c>
    </row>
    <row r="1568" spans="2:8">
      <c r="B1568" s="313" t="str">
        <f t="shared" si="145"/>
        <v/>
      </c>
      <c r="C1568" s="312" t="str">
        <f t="shared" si="146"/>
        <v/>
      </c>
      <c r="D1568" s="311" t="str">
        <f t="shared" si="147"/>
        <v/>
      </c>
      <c r="E1568" s="309" t="str">
        <f t="shared" si="148"/>
        <v/>
      </c>
      <c r="F1568" s="309" t="str">
        <f t="shared" si="149"/>
        <v/>
      </c>
      <c r="G1568" s="310"/>
      <c r="H1568" s="309">
        <f t="shared" si="144"/>
        <v>0</v>
      </c>
    </row>
    <row r="1569" spans="2:8">
      <c r="B1569" s="313" t="str">
        <f t="shared" si="145"/>
        <v/>
      </c>
      <c r="C1569" s="312" t="str">
        <f t="shared" si="146"/>
        <v/>
      </c>
      <c r="D1569" s="311" t="str">
        <f t="shared" si="147"/>
        <v/>
      </c>
      <c r="E1569" s="309" t="str">
        <f t="shared" si="148"/>
        <v/>
      </c>
      <c r="F1569" s="309" t="str">
        <f t="shared" si="149"/>
        <v/>
      </c>
      <c r="G1569" s="310"/>
      <c r="H1569" s="309">
        <f t="shared" si="144"/>
        <v>0</v>
      </c>
    </row>
    <row r="1570" spans="2:8">
      <c r="B1570" s="313" t="str">
        <f t="shared" si="145"/>
        <v/>
      </c>
      <c r="C1570" s="312" t="str">
        <f t="shared" si="146"/>
        <v/>
      </c>
      <c r="D1570" s="311" t="str">
        <f t="shared" si="147"/>
        <v/>
      </c>
      <c r="E1570" s="309" t="str">
        <f t="shared" si="148"/>
        <v/>
      </c>
      <c r="F1570" s="309" t="str">
        <f t="shared" si="149"/>
        <v/>
      </c>
      <c r="G1570" s="310"/>
      <c r="H1570" s="309">
        <f t="shared" si="144"/>
        <v>0</v>
      </c>
    </row>
    <row r="1571" spans="2:8">
      <c r="B1571" s="313" t="str">
        <f t="shared" si="145"/>
        <v/>
      </c>
      <c r="C1571" s="312" t="str">
        <f t="shared" si="146"/>
        <v/>
      </c>
      <c r="D1571" s="311" t="str">
        <f t="shared" si="147"/>
        <v/>
      </c>
      <c r="E1571" s="309" t="str">
        <f t="shared" si="148"/>
        <v/>
      </c>
      <c r="F1571" s="309" t="str">
        <f t="shared" si="149"/>
        <v/>
      </c>
      <c r="G1571" s="310"/>
      <c r="H1571" s="309">
        <f t="shared" si="144"/>
        <v>0</v>
      </c>
    </row>
    <row r="1572" spans="2:8">
      <c r="B1572" s="313" t="str">
        <f t="shared" si="145"/>
        <v/>
      </c>
      <c r="C1572" s="312" t="str">
        <f t="shared" si="146"/>
        <v/>
      </c>
      <c r="D1572" s="311" t="str">
        <f t="shared" si="147"/>
        <v/>
      </c>
      <c r="E1572" s="309" t="str">
        <f t="shared" si="148"/>
        <v/>
      </c>
      <c r="F1572" s="309" t="str">
        <f t="shared" si="149"/>
        <v/>
      </c>
      <c r="G1572" s="310"/>
      <c r="H1572" s="309">
        <f t="shared" si="144"/>
        <v>0</v>
      </c>
    </row>
    <row r="1573" spans="2:8">
      <c r="B1573" s="313" t="str">
        <f t="shared" si="145"/>
        <v/>
      </c>
      <c r="C1573" s="312" t="str">
        <f t="shared" si="146"/>
        <v/>
      </c>
      <c r="D1573" s="311" t="str">
        <f t="shared" si="147"/>
        <v/>
      </c>
      <c r="E1573" s="309" t="str">
        <f t="shared" si="148"/>
        <v/>
      </c>
      <c r="F1573" s="309" t="str">
        <f t="shared" si="149"/>
        <v/>
      </c>
      <c r="G1573" s="310"/>
      <c r="H1573" s="309">
        <f t="shared" si="144"/>
        <v>0</v>
      </c>
    </row>
    <row r="1574" spans="2:8">
      <c r="B1574" s="313" t="str">
        <f t="shared" si="145"/>
        <v/>
      </c>
      <c r="C1574" s="312" t="str">
        <f t="shared" si="146"/>
        <v/>
      </c>
      <c r="D1574" s="311" t="str">
        <f t="shared" si="147"/>
        <v/>
      </c>
      <c r="E1574" s="309" t="str">
        <f t="shared" si="148"/>
        <v/>
      </c>
      <c r="F1574" s="309" t="str">
        <f t="shared" si="149"/>
        <v/>
      </c>
      <c r="G1574" s="310"/>
      <c r="H1574" s="309">
        <f t="shared" si="144"/>
        <v>0</v>
      </c>
    </row>
    <row r="1575" spans="2:8">
      <c r="B1575" s="313" t="str">
        <f t="shared" si="145"/>
        <v/>
      </c>
      <c r="C1575" s="312" t="str">
        <f t="shared" si="146"/>
        <v/>
      </c>
      <c r="D1575" s="311" t="str">
        <f t="shared" si="147"/>
        <v/>
      </c>
      <c r="E1575" s="309" t="str">
        <f t="shared" si="148"/>
        <v/>
      </c>
      <c r="F1575" s="309" t="str">
        <f t="shared" si="149"/>
        <v/>
      </c>
      <c r="G1575" s="310"/>
      <c r="H1575" s="309">
        <f t="shared" si="144"/>
        <v>0</v>
      </c>
    </row>
    <row r="1576" spans="2:8">
      <c r="B1576" s="313" t="str">
        <f t="shared" si="145"/>
        <v/>
      </c>
      <c r="C1576" s="312" t="str">
        <f t="shared" si="146"/>
        <v/>
      </c>
      <c r="D1576" s="311" t="str">
        <f t="shared" si="147"/>
        <v/>
      </c>
      <c r="E1576" s="309" t="str">
        <f t="shared" si="148"/>
        <v/>
      </c>
      <c r="F1576" s="309" t="str">
        <f t="shared" si="149"/>
        <v/>
      </c>
      <c r="G1576" s="310"/>
      <c r="H1576" s="309">
        <f t="shared" si="144"/>
        <v>0</v>
      </c>
    </row>
    <row r="1577" spans="2:8">
      <c r="B1577" s="313" t="str">
        <f t="shared" si="145"/>
        <v/>
      </c>
      <c r="C1577" s="312" t="str">
        <f t="shared" si="146"/>
        <v/>
      </c>
      <c r="D1577" s="311" t="str">
        <f t="shared" si="147"/>
        <v/>
      </c>
      <c r="E1577" s="309" t="str">
        <f t="shared" si="148"/>
        <v/>
      </c>
      <c r="F1577" s="309" t="str">
        <f t="shared" si="149"/>
        <v/>
      </c>
      <c r="G1577" s="310"/>
      <c r="H1577" s="309">
        <f t="shared" si="144"/>
        <v>0</v>
      </c>
    </row>
    <row r="1578" spans="2:8">
      <c r="B1578" s="313" t="str">
        <f t="shared" si="145"/>
        <v/>
      </c>
      <c r="C1578" s="312" t="str">
        <f t="shared" si="146"/>
        <v/>
      </c>
      <c r="D1578" s="311" t="str">
        <f t="shared" si="147"/>
        <v/>
      </c>
      <c r="E1578" s="309" t="str">
        <f t="shared" si="148"/>
        <v/>
      </c>
      <c r="F1578" s="309" t="str">
        <f t="shared" si="149"/>
        <v/>
      </c>
      <c r="G1578" s="310"/>
      <c r="H1578" s="309">
        <f t="shared" si="144"/>
        <v>0</v>
      </c>
    </row>
    <row r="1579" spans="2:8">
      <c r="B1579" s="313" t="str">
        <f t="shared" si="145"/>
        <v/>
      </c>
      <c r="C1579" s="312" t="str">
        <f t="shared" si="146"/>
        <v/>
      </c>
      <c r="D1579" s="311" t="str">
        <f t="shared" si="147"/>
        <v/>
      </c>
      <c r="E1579" s="309" t="str">
        <f t="shared" si="148"/>
        <v/>
      </c>
      <c r="F1579" s="309" t="str">
        <f t="shared" si="149"/>
        <v/>
      </c>
      <c r="G1579" s="310"/>
      <c r="H1579" s="309">
        <f t="shared" si="144"/>
        <v>0</v>
      </c>
    </row>
    <row r="1580" spans="2:8">
      <c r="B1580" s="313" t="str">
        <f t="shared" si="145"/>
        <v/>
      </c>
      <c r="C1580" s="312" t="str">
        <f t="shared" si="146"/>
        <v/>
      </c>
      <c r="D1580" s="311" t="str">
        <f t="shared" si="147"/>
        <v/>
      </c>
      <c r="E1580" s="309" t="str">
        <f t="shared" si="148"/>
        <v/>
      </c>
      <c r="F1580" s="309" t="str">
        <f t="shared" si="149"/>
        <v/>
      </c>
      <c r="G1580" s="310"/>
      <c r="H1580" s="309">
        <f t="shared" si="144"/>
        <v>0</v>
      </c>
    </row>
    <row r="1581" spans="2:8">
      <c r="B1581" s="313" t="str">
        <f t="shared" si="145"/>
        <v/>
      </c>
      <c r="C1581" s="312" t="str">
        <f t="shared" si="146"/>
        <v/>
      </c>
      <c r="D1581" s="311" t="str">
        <f t="shared" si="147"/>
        <v/>
      </c>
      <c r="E1581" s="309" t="str">
        <f t="shared" si="148"/>
        <v/>
      </c>
      <c r="F1581" s="309" t="str">
        <f t="shared" si="149"/>
        <v/>
      </c>
      <c r="G1581" s="310"/>
      <c r="H1581" s="309">
        <f t="shared" si="144"/>
        <v>0</v>
      </c>
    </row>
    <row r="1582" spans="2:8">
      <c r="B1582" s="313" t="str">
        <f t="shared" si="145"/>
        <v/>
      </c>
      <c r="C1582" s="312" t="str">
        <f t="shared" si="146"/>
        <v/>
      </c>
      <c r="D1582" s="311" t="str">
        <f t="shared" si="147"/>
        <v/>
      </c>
      <c r="E1582" s="309" t="str">
        <f t="shared" si="148"/>
        <v/>
      </c>
      <c r="F1582" s="309" t="str">
        <f t="shared" si="149"/>
        <v/>
      </c>
      <c r="G1582" s="310"/>
      <c r="H1582" s="309">
        <f t="shared" si="144"/>
        <v>0</v>
      </c>
    </row>
    <row r="1583" spans="2:8">
      <c r="B1583" s="313" t="str">
        <f t="shared" si="145"/>
        <v/>
      </c>
      <c r="C1583" s="312" t="str">
        <f t="shared" si="146"/>
        <v/>
      </c>
      <c r="D1583" s="311" t="str">
        <f t="shared" si="147"/>
        <v/>
      </c>
      <c r="E1583" s="309" t="str">
        <f t="shared" si="148"/>
        <v/>
      </c>
      <c r="F1583" s="309" t="str">
        <f t="shared" si="149"/>
        <v/>
      </c>
      <c r="G1583" s="310"/>
      <c r="H1583" s="309">
        <f t="shared" si="144"/>
        <v>0</v>
      </c>
    </row>
    <row r="1584" spans="2:8">
      <c r="B1584" s="313" t="str">
        <f t="shared" si="145"/>
        <v/>
      </c>
      <c r="C1584" s="312" t="str">
        <f t="shared" si="146"/>
        <v/>
      </c>
      <c r="D1584" s="311" t="str">
        <f t="shared" si="147"/>
        <v/>
      </c>
      <c r="E1584" s="309" t="str">
        <f t="shared" si="148"/>
        <v/>
      </c>
      <c r="F1584" s="309" t="str">
        <f t="shared" si="149"/>
        <v/>
      </c>
      <c r="G1584" s="310"/>
      <c r="H1584" s="309">
        <f t="shared" si="144"/>
        <v>0</v>
      </c>
    </row>
    <row r="1585" spans="2:8">
      <c r="B1585" s="313" t="str">
        <f t="shared" si="145"/>
        <v/>
      </c>
      <c r="C1585" s="312" t="str">
        <f t="shared" si="146"/>
        <v/>
      </c>
      <c r="D1585" s="311" t="str">
        <f t="shared" si="147"/>
        <v/>
      </c>
      <c r="E1585" s="309" t="str">
        <f t="shared" si="148"/>
        <v/>
      </c>
      <c r="F1585" s="309" t="str">
        <f t="shared" si="149"/>
        <v/>
      </c>
      <c r="G1585" s="310"/>
      <c r="H1585" s="309">
        <f t="shared" si="144"/>
        <v>0</v>
      </c>
    </row>
    <row r="1586" spans="2:8">
      <c r="B1586" s="313" t="str">
        <f t="shared" si="145"/>
        <v/>
      </c>
      <c r="C1586" s="312" t="str">
        <f t="shared" si="146"/>
        <v/>
      </c>
      <c r="D1586" s="311" t="str">
        <f t="shared" si="147"/>
        <v/>
      </c>
      <c r="E1586" s="309" t="str">
        <f t="shared" si="148"/>
        <v/>
      </c>
      <c r="F1586" s="309" t="str">
        <f t="shared" si="149"/>
        <v/>
      </c>
      <c r="G1586" s="310"/>
      <c r="H1586" s="309">
        <f t="shared" si="144"/>
        <v>0</v>
      </c>
    </row>
    <row r="1587" spans="2:8">
      <c r="B1587" s="313" t="str">
        <f t="shared" si="145"/>
        <v/>
      </c>
      <c r="C1587" s="312" t="str">
        <f t="shared" si="146"/>
        <v/>
      </c>
      <c r="D1587" s="311" t="str">
        <f t="shared" si="147"/>
        <v/>
      </c>
      <c r="E1587" s="309" t="str">
        <f t="shared" si="148"/>
        <v/>
      </c>
      <c r="F1587" s="309" t="str">
        <f t="shared" si="149"/>
        <v/>
      </c>
      <c r="G1587" s="310"/>
      <c r="H1587" s="309">
        <f t="shared" si="144"/>
        <v>0</v>
      </c>
    </row>
    <row r="1588" spans="2:8">
      <c r="B1588" s="313" t="str">
        <f t="shared" si="145"/>
        <v/>
      </c>
      <c r="C1588" s="312" t="str">
        <f t="shared" si="146"/>
        <v/>
      </c>
      <c r="D1588" s="311" t="str">
        <f t="shared" si="147"/>
        <v/>
      </c>
      <c r="E1588" s="309" t="str">
        <f t="shared" si="148"/>
        <v/>
      </c>
      <c r="F1588" s="309" t="str">
        <f t="shared" si="149"/>
        <v/>
      </c>
      <c r="G1588" s="310"/>
      <c r="H1588" s="309">
        <f t="shared" si="144"/>
        <v>0</v>
      </c>
    </row>
    <row r="1589" spans="2:8">
      <c r="B1589" s="313" t="str">
        <f t="shared" si="145"/>
        <v/>
      </c>
      <c r="C1589" s="312" t="str">
        <f t="shared" si="146"/>
        <v/>
      </c>
      <c r="D1589" s="311" t="str">
        <f t="shared" si="147"/>
        <v/>
      </c>
      <c r="E1589" s="309" t="str">
        <f t="shared" si="148"/>
        <v/>
      </c>
      <c r="F1589" s="309" t="str">
        <f t="shared" si="149"/>
        <v/>
      </c>
      <c r="G1589" s="310"/>
      <c r="H1589" s="309">
        <f t="shared" si="144"/>
        <v>0</v>
      </c>
    </row>
    <row r="1590" spans="2:8">
      <c r="B1590" s="313" t="str">
        <f t="shared" si="145"/>
        <v/>
      </c>
      <c r="C1590" s="312" t="str">
        <f t="shared" si="146"/>
        <v/>
      </c>
      <c r="D1590" s="311" t="str">
        <f t="shared" si="147"/>
        <v/>
      </c>
      <c r="E1590" s="309" t="str">
        <f t="shared" si="148"/>
        <v/>
      </c>
      <c r="F1590" s="309" t="str">
        <f t="shared" si="149"/>
        <v/>
      </c>
      <c r="G1590" s="310"/>
      <c r="H1590" s="309">
        <f t="shared" si="144"/>
        <v>0</v>
      </c>
    </row>
    <row r="1591" spans="2:8">
      <c r="B1591" s="313" t="str">
        <f t="shared" si="145"/>
        <v/>
      </c>
      <c r="C1591" s="312" t="str">
        <f t="shared" si="146"/>
        <v/>
      </c>
      <c r="D1591" s="311" t="str">
        <f t="shared" si="147"/>
        <v/>
      </c>
      <c r="E1591" s="309" t="str">
        <f t="shared" si="148"/>
        <v/>
      </c>
      <c r="F1591" s="309" t="str">
        <f t="shared" si="149"/>
        <v/>
      </c>
      <c r="G1591" s="310"/>
      <c r="H1591" s="309">
        <f t="shared" si="144"/>
        <v>0</v>
      </c>
    </row>
    <row r="1592" spans="2:8">
      <c r="B1592" s="313" t="str">
        <f t="shared" si="145"/>
        <v/>
      </c>
      <c r="C1592" s="312" t="str">
        <f t="shared" si="146"/>
        <v/>
      </c>
      <c r="D1592" s="311" t="str">
        <f t="shared" si="147"/>
        <v/>
      </c>
      <c r="E1592" s="309" t="str">
        <f t="shared" si="148"/>
        <v/>
      </c>
      <c r="F1592" s="309" t="str">
        <f t="shared" si="149"/>
        <v/>
      </c>
      <c r="G1592" s="310"/>
      <c r="H1592" s="309">
        <f t="shared" si="144"/>
        <v>0</v>
      </c>
    </row>
    <row r="1593" spans="2:8">
      <c r="B1593" s="313" t="str">
        <f t="shared" si="145"/>
        <v/>
      </c>
      <c r="C1593" s="312" t="str">
        <f t="shared" si="146"/>
        <v/>
      </c>
      <c r="D1593" s="311" t="str">
        <f t="shared" si="147"/>
        <v/>
      </c>
      <c r="E1593" s="309" t="str">
        <f t="shared" si="148"/>
        <v/>
      </c>
      <c r="F1593" s="309" t="str">
        <f t="shared" si="149"/>
        <v/>
      </c>
      <c r="G1593" s="310"/>
      <c r="H1593" s="309">
        <f t="shared" si="144"/>
        <v>0</v>
      </c>
    </row>
    <row r="1594" spans="2:8">
      <c r="B1594" s="313" t="str">
        <f t="shared" si="145"/>
        <v/>
      </c>
      <c r="C1594" s="312" t="str">
        <f t="shared" si="146"/>
        <v/>
      </c>
      <c r="D1594" s="311" t="str">
        <f t="shared" si="147"/>
        <v/>
      </c>
      <c r="E1594" s="309" t="str">
        <f t="shared" si="148"/>
        <v/>
      </c>
      <c r="F1594" s="309" t="str">
        <f t="shared" si="149"/>
        <v/>
      </c>
      <c r="G1594" s="310"/>
      <c r="H1594" s="309">
        <f t="shared" si="144"/>
        <v>0</v>
      </c>
    </row>
    <row r="1595" spans="2:8">
      <c r="B1595" s="313" t="str">
        <f t="shared" si="145"/>
        <v/>
      </c>
      <c r="C1595" s="312" t="str">
        <f t="shared" si="146"/>
        <v/>
      </c>
      <c r="D1595" s="311" t="str">
        <f t="shared" si="147"/>
        <v/>
      </c>
      <c r="E1595" s="309" t="str">
        <f t="shared" si="148"/>
        <v/>
      </c>
      <c r="F1595" s="309" t="str">
        <f t="shared" si="149"/>
        <v/>
      </c>
      <c r="G1595" s="310"/>
      <c r="H1595" s="309">
        <f t="shared" si="144"/>
        <v>0</v>
      </c>
    </row>
    <row r="1596" spans="2:8">
      <c r="B1596" s="313" t="str">
        <f t="shared" si="145"/>
        <v/>
      </c>
      <c r="C1596" s="312" t="str">
        <f t="shared" si="146"/>
        <v/>
      </c>
      <c r="D1596" s="311" t="str">
        <f t="shared" si="147"/>
        <v/>
      </c>
      <c r="E1596" s="309" t="str">
        <f t="shared" si="148"/>
        <v/>
      </c>
      <c r="F1596" s="309" t="str">
        <f t="shared" si="149"/>
        <v/>
      </c>
      <c r="G1596" s="310"/>
      <c r="H1596" s="309">
        <f t="shared" si="144"/>
        <v>0</v>
      </c>
    </row>
    <row r="1597" spans="2:8">
      <c r="B1597" s="313" t="str">
        <f t="shared" si="145"/>
        <v/>
      </c>
      <c r="C1597" s="312" t="str">
        <f t="shared" si="146"/>
        <v/>
      </c>
      <c r="D1597" s="311" t="str">
        <f t="shared" si="147"/>
        <v/>
      </c>
      <c r="E1597" s="309" t="str">
        <f t="shared" si="148"/>
        <v/>
      </c>
      <c r="F1597" s="309" t="str">
        <f t="shared" si="149"/>
        <v/>
      </c>
      <c r="G1597" s="310"/>
      <c r="H1597" s="309">
        <f t="shared" si="144"/>
        <v>0</v>
      </c>
    </row>
    <row r="1598" spans="2:8">
      <c r="B1598" s="313" t="str">
        <f t="shared" si="145"/>
        <v/>
      </c>
      <c r="C1598" s="312" t="str">
        <f t="shared" si="146"/>
        <v/>
      </c>
      <c r="D1598" s="311" t="str">
        <f t="shared" si="147"/>
        <v/>
      </c>
      <c r="E1598" s="309" t="str">
        <f t="shared" si="148"/>
        <v/>
      </c>
      <c r="F1598" s="309" t="str">
        <f t="shared" si="149"/>
        <v/>
      </c>
      <c r="G1598" s="310"/>
      <c r="H1598" s="309">
        <f t="shared" si="144"/>
        <v>0</v>
      </c>
    </row>
    <row r="1599" spans="2:8">
      <c r="B1599" s="313" t="str">
        <f t="shared" si="145"/>
        <v/>
      </c>
      <c r="C1599" s="312" t="str">
        <f t="shared" si="146"/>
        <v/>
      </c>
      <c r="D1599" s="311" t="str">
        <f t="shared" si="147"/>
        <v/>
      </c>
      <c r="E1599" s="309" t="str">
        <f t="shared" si="148"/>
        <v/>
      </c>
      <c r="F1599" s="309" t="str">
        <f t="shared" si="149"/>
        <v/>
      </c>
      <c r="G1599" s="310"/>
      <c r="H1599" s="309">
        <f t="shared" si="144"/>
        <v>0</v>
      </c>
    </row>
    <row r="1600" spans="2:8">
      <c r="B1600" s="313" t="str">
        <f t="shared" si="145"/>
        <v/>
      </c>
      <c r="C1600" s="312" t="str">
        <f t="shared" si="146"/>
        <v/>
      </c>
      <c r="D1600" s="311" t="str">
        <f t="shared" si="147"/>
        <v/>
      </c>
      <c r="E1600" s="309" t="str">
        <f t="shared" si="148"/>
        <v/>
      </c>
      <c r="F1600" s="309" t="str">
        <f t="shared" si="149"/>
        <v/>
      </c>
      <c r="G1600" s="310"/>
      <c r="H1600" s="309">
        <f t="shared" si="144"/>
        <v>0</v>
      </c>
    </row>
    <row r="1601" spans="2:8">
      <c r="B1601" s="313" t="str">
        <f t="shared" si="145"/>
        <v/>
      </c>
      <c r="C1601" s="312" t="str">
        <f t="shared" si="146"/>
        <v/>
      </c>
      <c r="D1601" s="311" t="str">
        <f t="shared" si="147"/>
        <v/>
      </c>
      <c r="E1601" s="309" t="str">
        <f t="shared" si="148"/>
        <v/>
      </c>
      <c r="F1601" s="309" t="str">
        <f t="shared" si="149"/>
        <v/>
      </c>
      <c r="G1601" s="310"/>
      <c r="H1601" s="309">
        <f t="shared" si="144"/>
        <v>0</v>
      </c>
    </row>
    <row r="1602" spans="2:8">
      <c r="B1602" s="313" t="str">
        <f t="shared" si="145"/>
        <v/>
      </c>
      <c r="C1602" s="312" t="str">
        <f t="shared" si="146"/>
        <v/>
      </c>
      <c r="D1602" s="311" t="str">
        <f t="shared" si="147"/>
        <v/>
      </c>
      <c r="E1602" s="309" t="str">
        <f t="shared" si="148"/>
        <v/>
      </c>
      <c r="F1602" s="309" t="str">
        <f t="shared" si="149"/>
        <v/>
      </c>
      <c r="G1602" s="310"/>
      <c r="H1602" s="309">
        <f t="shared" si="144"/>
        <v>0</v>
      </c>
    </row>
    <row r="1603" spans="2:8">
      <c r="B1603" s="313" t="str">
        <f t="shared" si="145"/>
        <v/>
      </c>
      <c r="C1603" s="312" t="str">
        <f t="shared" si="146"/>
        <v/>
      </c>
      <c r="D1603" s="311" t="str">
        <f t="shared" si="147"/>
        <v/>
      </c>
      <c r="E1603" s="309" t="str">
        <f t="shared" si="148"/>
        <v/>
      </c>
      <c r="F1603" s="309" t="str">
        <f t="shared" si="149"/>
        <v/>
      </c>
      <c r="G1603" s="310"/>
      <c r="H1603" s="309">
        <f t="shared" si="144"/>
        <v>0</v>
      </c>
    </row>
    <row r="1604" spans="2:8">
      <c r="B1604" s="313" t="str">
        <f t="shared" si="145"/>
        <v/>
      </c>
      <c r="C1604" s="312" t="str">
        <f t="shared" si="146"/>
        <v/>
      </c>
      <c r="D1604" s="311" t="str">
        <f t="shared" si="147"/>
        <v/>
      </c>
      <c r="E1604" s="309" t="str">
        <f t="shared" si="148"/>
        <v/>
      </c>
      <c r="F1604" s="309" t="str">
        <f t="shared" si="149"/>
        <v/>
      </c>
      <c r="G1604" s="310"/>
      <c r="H1604" s="309">
        <f t="shared" si="144"/>
        <v>0</v>
      </c>
    </row>
    <row r="1605" spans="2:8">
      <c r="B1605" s="313" t="str">
        <f t="shared" si="145"/>
        <v/>
      </c>
      <c r="C1605" s="312" t="str">
        <f t="shared" si="146"/>
        <v/>
      </c>
      <c r="D1605" s="311" t="str">
        <f t="shared" si="147"/>
        <v/>
      </c>
      <c r="E1605" s="309" t="str">
        <f t="shared" si="148"/>
        <v/>
      </c>
      <c r="F1605" s="309" t="str">
        <f t="shared" si="149"/>
        <v/>
      </c>
      <c r="G1605" s="310"/>
      <c r="H1605" s="309">
        <f t="shared" si="144"/>
        <v>0</v>
      </c>
    </row>
    <row r="1606" spans="2:8">
      <c r="B1606" s="313" t="str">
        <f t="shared" si="145"/>
        <v/>
      </c>
      <c r="C1606" s="312" t="str">
        <f t="shared" si="146"/>
        <v/>
      </c>
      <c r="D1606" s="311" t="str">
        <f t="shared" si="147"/>
        <v/>
      </c>
      <c r="E1606" s="309" t="str">
        <f t="shared" si="148"/>
        <v/>
      </c>
      <c r="F1606" s="309" t="str">
        <f t="shared" si="149"/>
        <v/>
      </c>
      <c r="G1606" s="310"/>
      <c r="H1606" s="309">
        <f t="shared" si="144"/>
        <v>0</v>
      </c>
    </row>
    <row r="1607" spans="2:8">
      <c r="B1607" s="313" t="str">
        <f t="shared" si="145"/>
        <v/>
      </c>
      <c r="C1607" s="312" t="str">
        <f t="shared" si="146"/>
        <v/>
      </c>
      <c r="D1607" s="311" t="str">
        <f t="shared" si="147"/>
        <v/>
      </c>
      <c r="E1607" s="309" t="str">
        <f t="shared" si="148"/>
        <v/>
      </c>
      <c r="F1607" s="309" t="str">
        <f t="shared" si="149"/>
        <v/>
      </c>
      <c r="G1607" s="310"/>
      <c r="H1607" s="309">
        <f t="shared" si="144"/>
        <v>0</v>
      </c>
    </row>
    <row r="1608" spans="2:8">
      <c r="B1608" s="313" t="str">
        <f t="shared" si="145"/>
        <v/>
      </c>
      <c r="C1608" s="312" t="str">
        <f t="shared" si="146"/>
        <v/>
      </c>
      <c r="D1608" s="311" t="str">
        <f t="shared" si="147"/>
        <v/>
      </c>
      <c r="E1608" s="309" t="str">
        <f t="shared" si="148"/>
        <v/>
      </c>
      <c r="F1608" s="309" t="str">
        <f t="shared" si="149"/>
        <v/>
      </c>
      <c r="G1608" s="310"/>
      <c r="H1608" s="309">
        <f t="shared" si="144"/>
        <v>0</v>
      </c>
    </row>
    <row r="1609" spans="2:8">
      <c r="B1609" s="313" t="str">
        <f t="shared" si="145"/>
        <v/>
      </c>
      <c r="C1609" s="312" t="str">
        <f t="shared" si="146"/>
        <v/>
      </c>
      <c r="D1609" s="311" t="str">
        <f t="shared" si="147"/>
        <v/>
      </c>
      <c r="E1609" s="309" t="str">
        <f t="shared" si="148"/>
        <v/>
      </c>
      <c r="F1609" s="309" t="str">
        <f t="shared" si="149"/>
        <v/>
      </c>
      <c r="G1609" s="310"/>
      <c r="H1609" s="309">
        <f t="shared" si="144"/>
        <v>0</v>
      </c>
    </row>
    <row r="1610" spans="2:8">
      <c r="B1610" s="313" t="str">
        <f t="shared" si="145"/>
        <v/>
      </c>
      <c r="C1610" s="312" t="str">
        <f t="shared" si="146"/>
        <v/>
      </c>
      <c r="D1610" s="311" t="str">
        <f t="shared" si="147"/>
        <v/>
      </c>
      <c r="E1610" s="309" t="str">
        <f t="shared" si="148"/>
        <v/>
      </c>
      <c r="F1610" s="309" t="str">
        <f t="shared" si="149"/>
        <v/>
      </c>
      <c r="G1610" s="310"/>
      <c r="H1610" s="309">
        <f t="shared" si="144"/>
        <v>0</v>
      </c>
    </row>
    <row r="1611" spans="2:8">
      <c r="B1611" s="313" t="str">
        <f t="shared" si="145"/>
        <v/>
      </c>
      <c r="C1611" s="312" t="str">
        <f t="shared" si="146"/>
        <v/>
      </c>
      <c r="D1611" s="311" t="str">
        <f t="shared" si="147"/>
        <v/>
      </c>
      <c r="E1611" s="309" t="str">
        <f t="shared" si="148"/>
        <v/>
      </c>
      <c r="F1611" s="309" t="str">
        <f t="shared" si="149"/>
        <v/>
      </c>
      <c r="G1611" s="310"/>
      <c r="H1611" s="309">
        <f t="shared" si="144"/>
        <v>0</v>
      </c>
    </row>
    <row r="1612" spans="2:8">
      <c r="B1612" s="313" t="str">
        <f t="shared" si="145"/>
        <v/>
      </c>
      <c r="C1612" s="312" t="str">
        <f t="shared" si="146"/>
        <v/>
      </c>
      <c r="D1612" s="311" t="str">
        <f t="shared" si="147"/>
        <v/>
      </c>
      <c r="E1612" s="309" t="str">
        <f t="shared" si="148"/>
        <v/>
      </c>
      <c r="F1612" s="309" t="str">
        <f t="shared" si="149"/>
        <v/>
      </c>
      <c r="G1612" s="310"/>
      <c r="H1612" s="309">
        <f t="shared" si="144"/>
        <v>0</v>
      </c>
    </row>
    <row r="1613" spans="2:8">
      <c r="B1613" s="313" t="str">
        <f t="shared" si="145"/>
        <v/>
      </c>
      <c r="C1613" s="312" t="str">
        <f t="shared" si="146"/>
        <v/>
      </c>
      <c r="D1613" s="311" t="str">
        <f t="shared" si="147"/>
        <v/>
      </c>
      <c r="E1613" s="309" t="str">
        <f t="shared" si="148"/>
        <v/>
      </c>
      <c r="F1613" s="309" t="str">
        <f t="shared" si="149"/>
        <v/>
      </c>
      <c r="G1613" s="310"/>
      <c r="H1613" s="309">
        <f t="shared" si="144"/>
        <v>0</v>
      </c>
    </row>
    <row r="1614" spans="2:8">
      <c r="B1614" s="313" t="str">
        <f t="shared" si="145"/>
        <v/>
      </c>
      <c r="C1614" s="312" t="str">
        <f t="shared" si="146"/>
        <v/>
      </c>
      <c r="D1614" s="311" t="str">
        <f t="shared" si="147"/>
        <v/>
      </c>
      <c r="E1614" s="309" t="str">
        <f t="shared" si="148"/>
        <v/>
      </c>
      <c r="F1614" s="309" t="str">
        <f t="shared" si="149"/>
        <v/>
      </c>
      <c r="G1614" s="310"/>
      <c r="H1614" s="309">
        <f t="shared" si="144"/>
        <v>0</v>
      </c>
    </row>
    <row r="1615" spans="2:8">
      <c r="B1615" s="313" t="str">
        <f t="shared" si="145"/>
        <v/>
      </c>
      <c r="C1615" s="312" t="str">
        <f t="shared" si="146"/>
        <v/>
      </c>
      <c r="D1615" s="311" t="str">
        <f t="shared" si="147"/>
        <v/>
      </c>
      <c r="E1615" s="309" t="str">
        <f t="shared" si="148"/>
        <v/>
      </c>
      <c r="F1615" s="309" t="str">
        <f t="shared" si="149"/>
        <v/>
      </c>
      <c r="G1615" s="310"/>
      <c r="H1615" s="309">
        <f t="shared" si="144"/>
        <v>0</v>
      </c>
    </row>
    <row r="1616" spans="2:8">
      <c r="B1616" s="313" t="str">
        <f t="shared" si="145"/>
        <v/>
      </c>
      <c r="C1616" s="312" t="str">
        <f t="shared" si="146"/>
        <v/>
      </c>
      <c r="D1616" s="311" t="str">
        <f t="shared" si="147"/>
        <v/>
      </c>
      <c r="E1616" s="309" t="str">
        <f t="shared" si="148"/>
        <v/>
      </c>
      <c r="F1616" s="309" t="str">
        <f t="shared" si="149"/>
        <v/>
      </c>
      <c r="G1616" s="310"/>
      <c r="H1616" s="309">
        <f t="shared" si="144"/>
        <v>0</v>
      </c>
    </row>
    <row r="1617" spans="2:8">
      <c r="B1617" s="313" t="str">
        <f t="shared" si="145"/>
        <v/>
      </c>
      <c r="C1617" s="312" t="str">
        <f t="shared" si="146"/>
        <v/>
      </c>
      <c r="D1617" s="311" t="str">
        <f t="shared" si="147"/>
        <v/>
      </c>
      <c r="E1617" s="309" t="str">
        <f t="shared" si="148"/>
        <v/>
      </c>
      <c r="F1617" s="309" t="str">
        <f t="shared" si="149"/>
        <v/>
      </c>
      <c r="G1617" s="310"/>
      <c r="H1617" s="309">
        <f t="shared" ref="H1617:H1680" si="150">IF(B1617="",0,ROUND(H1616-E1617-G1617,2))</f>
        <v>0</v>
      </c>
    </row>
    <row r="1618" spans="2:8">
      <c r="B1618" s="313" t="str">
        <f t="shared" ref="B1618:B1681" si="151">IF(B1617&lt;$H$7,IF(H1617&gt;0,B1617+1,""),"")</f>
        <v/>
      </c>
      <c r="C1618" s="312" t="str">
        <f t="shared" ref="C1618:C1681" si="152">IF(B1618="","",IF(B1618&lt;=$H$7,IF(payments_per_year=26,DATE(YEAR(start_date),MONTH(start_date),DAY(start_date)+14*B1618),IF(payments_per_year=52,DATE(YEAR(start_date),MONTH(start_date),DAY(start_date)+7*B1618),DATE(YEAR(start_date),MONTH(start_date)+B1618*12/$D$9,DAY(start_date)))),""))</f>
        <v/>
      </c>
      <c r="D1618" s="311" t="str">
        <f t="shared" ref="D1618:D1681" si="153">IF(C1618="","",IF($H$6+F1618&gt;H1617,ROUND(H1617+F1618,2),$H$6))</f>
        <v/>
      </c>
      <c r="E1618" s="309" t="str">
        <f t="shared" ref="E1618:E1681" si="154">IF(C1618="","",D1618-F1618)</f>
        <v/>
      </c>
      <c r="F1618" s="309" t="str">
        <f t="shared" ref="F1618:F1681" si="155">IF(C1618="","",ROUND(H1617*$D$7/payments_per_year,2))</f>
        <v/>
      </c>
      <c r="G1618" s="310"/>
      <c r="H1618" s="309">
        <f t="shared" si="150"/>
        <v>0</v>
      </c>
    </row>
    <row r="1619" spans="2:8">
      <c r="B1619" s="313" t="str">
        <f t="shared" si="151"/>
        <v/>
      </c>
      <c r="C1619" s="312" t="str">
        <f t="shared" si="152"/>
        <v/>
      </c>
      <c r="D1619" s="311" t="str">
        <f t="shared" si="153"/>
        <v/>
      </c>
      <c r="E1619" s="309" t="str">
        <f t="shared" si="154"/>
        <v/>
      </c>
      <c r="F1619" s="309" t="str">
        <f t="shared" si="155"/>
        <v/>
      </c>
      <c r="G1619" s="310"/>
      <c r="H1619" s="309">
        <f t="shared" si="150"/>
        <v>0</v>
      </c>
    </row>
    <row r="1620" spans="2:8">
      <c r="B1620" s="313" t="str">
        <f t="shared" si="151"/>
        <v/>
      </c>
      <c r="C1620" s="312" t="str">
        <f t="shared" si="152"/>
        <v/>
      </c>
      <c r="D1620" s="311" t="str">
        <f t="shared" si="153"/>
        <v/>
      </c>
      <c r="E1620" s="309" t="str">
        <f t="shared" si="154"/>
        <v/>
      </c>
      <c r="F1620" s="309" t="str">
        <f t="shared" si="155"/>
        <v/>
      </c>
      <c r="G1620" s="310"/>
      <c r="H1620" s="309">
        <f t="shared" si="150"/>
        <v>0</v>
      </c>
    </row>
    <row r="1621" spans="2:8">
      <c r="B1621" s="313" t="str">
        <f t="shared" si="151"/>
        <v/>
      </c>
      <c r="C1621" s="312" t="str">
        <f t="shared" si="152"/>
        <v/>
      </c>
      <c r="D1621" s="311" t="str">
        <f t="shared" si="153"/>
        <v/>
      </c>
      <c r="E1621" s="309" t="str">
        <f t="shared" si="154"/>
        <v/>
      </c>
      <c r="F1621" s="309" t="str">
        <f t="shared" si="155"/>
        <v/>
      </c>
      <c r="G1621" s="310"/>
      <c r="H1621" s="309">
        <f t="shared" si="150"/>
        <v>0</v>
      </c>
    </row>
    <row r="1622" spans="2:8">
      <c r="B1622" s="313" t="str">
        <f t="shared" si="151"/>
        <v/>
      </c>
      <c r="C1622" s="312" t="str">
        <f t="shared" si="152"/>
        <v/>
      </c>
      <c r="D1622" s="311" t="str">
        <f t="shared" si="153"/>
        <v/>
      </c>
      <c r="E1622" s="309" t="str">
        <f t="shared" si="154"/>
        <v/>
      </c>
      <c r="F1622" s="309" t="str">
        <f t="shared" si="155"/>
        <v/>
      </c>
      <c r="G1622" s="310"/>
      <c r="H1622" s="309">
        <f t="shared" si="150"/>
        <v>0</v>
      </c>
    </row>
    <row r="1623" spans="2:8">
      <c r="B1623" s="313" t="str">
        <f t="shared" si="151"/>
        <v/>
      </c>
      <c r="C1623" s="312" t="str">
        <f t="shared" si="152"/>
        <v/>
      </c>
      <c r="D1623" s="311" t="str">
        <f t="shared" si="153"/>
        <v/>
      </c>
      <c r="E1623" s="309" t="str">
        <f t="shared" si="154"/>
        <v/>
      </c>
      <c r="F1623" s="309" t="str">
        <f t="shared" si="155"/>
        <v/>
      </c>
      <c r="G1623" s="310"/>
      <c r="H1623" s="309">
        <f t="shared" si="150"/>
        <v>0</v>
      </c>
    </row>
    <row r="1624" spans="2:8">
      <c r="B1624" s="313" t="str">
        <f t="shared" si="151"/>
        <v/>
      </c>
      <c r="C1624" s="312" t="str">
        <f t="shared" si="152"/>
        <v/>
      </c>
      <c r="D1624" s="311" t="str">
        <f t="shared" si="153"/>
        <v/>
      </c>
      <c r="E1624" s="309" t="str">
        <f t="shared" si="154"/>
        <v/>
      </c>
      <c r="F1624" s="309" t="str">
        <f t="shared" si="155"/>
        <v/>
      </c>
      <c r="G1624" s="310"/>
      <c r="H1624" s="309">
        <f t="shared" si="150"/>
        <v>0</v>
      </c>
    </row>
    <row r="1625" spans="2:8">
      <c r="B1625" s="313" t="str">
        <f t="shared" si="151"/>
        <v/>
      </c>
      <c r="C1625" s="312" t="str">
        <f t="shared" si="152"/>
        <v/>
      </c>
      <c r="D1625" s="311" t="str">
        <f t="shared" si="153"/>
        <v/>
      </c>
      <c r="E1625" s="309" t="str">
        <f t="shared" si="154"/>
        <v/>
      </c>
      <c r="F1625" s="309" t="str">
        <f t="shared" si="155"/>
        <v/>
      </c>
      <c r="G1625" s="310"/>
      <c r="H1625" s="309">
        <f t="shared" si="150"/>
        <v>0</v>
      </c>
    </row>
    <row r="1626" spans="2:8">
      <c r="B1626" s="313" t="str">
        <f t="shared" si="151"/>
        <v/>
      </c>
      <c r="C1626" s="312" t="str">
        <f t="shared" si="152"/>
        <v/>
      </c>
      <c r="D1626" s="311" t="str">
        <f t="shared" si="153"/>
        <v/>
      </c>
      <c r="E1626" s="309" t="str">
        <f t="shared" si="154"/>
        <v/>
      </c>
      <c r="F1626" s="309" t="str">
        <f t="shared" si="155"/>
        <v/>
      </c>
      <c r="G1626" s="310"/>
      <c r="H1626" s="309">
        <f t="shared" si="150"/>
        <v>0</v>
      </c>
    </row>
    <row r="1627" spans="2:8">
      <c r="B1627" s="313" t="str">
        <f t="shared" si="151"/>
        <v/>
      </c>
      <c r="C1627" s="312" t="str">
        <f t="shared" si="152"/>
        <v/>
      </c>
      <c r="D1627" s="311" t="str">
        <f t="shared" si="153"/>
        <v/>
      </c>
      <c r="E1627" s="309" t="str">
        <f t="shared" si="154"/>
        <v/>
      </c>
      <c r="F1627" s="309" t="str">
        <f t="shared" si="155"/>
        <v/>
      </c>
      <c r="G1627" s="310"/>
      <c r="H1627" s="309">
        <f t="shared" si="150"/>
        <v>0</v>
      </c>
    </row>
    <row r="1628" spans="2:8">
      <c r="B1628" s="313" t="str">
        <f t="shared" si="151"/>
        <v/>
      </c>
      <c r="C1628" s="312" t="str">
        <f t="shared" si="152"/>
        <v/>
      </c>
      <c r="D1628" s="311" t="str">
        <f t="shared" si="153"/>
        <v/>
      </c>
      <c r="E1628" s="309" t="str">
        <f t="shared" si="154"/>
        <v/>
      </c>
      <c r="F1628" s="309" t="str">
        <f t="shared" si="155"/>
        <v/>
      </c>
      <c r="G1628" s="310"/>
      <c r="H1628" s="309">
        <f t="shared" si="150"/>
        <v>0</v>
      </c>
    </row>
    <row r="1629" spans="2:8">
      <c r="B1629" s="313" t="str">
        <f t="shared" si="151"/>
        <v/>
      </c>
      <c r="C1629" s="312" t="str">
        <f t="shared" si="152"/>
        <v/>
      </c>
      <c r="D1629" s="311" t="str">
        <f t="shared" si="153"/>
        <v/>
      </c>
      <c r="E1629" s="309" t="str">
        <f t="shared" si="154"/>
        <v/>
      </c>
      <c r="F1629" s="309" t="str">
        <f t="shared" si="155"/>
        <v/>
      </c>
      <c r="G1629" s="310"/>
      <c r="H1629" s="309">
        <f t="shared" si="150"/>
        <v>0</v>
      </c>
    </row>
    <row r="1630" spans="2:8">
      <c r="B1630" s="313" t="str">
        <f t="shared" si="151"/>
        <v/>
      </c>
      <c r="C1630" s="312" t="str">
        <f t="shared" si="152"/>
        <v/>
      </c>
      <c r="D1630" s="311" t="str">
        <f t="shared" si="153"/>
        <v/>
      </c>
      <c r="E1630" s="309" t="str">
        <f t="shared" si="154"/>
        <v/>
      </c>
      <c r="F1630" s="309" t="str">
        <f t="shared" si="155"/>
        <v/>
      </c>
      <c r="G1630" s="310"/>
      <c r="H1630" s="309">
        <f t="shared" si="150"/>
        <v>0</v>
      </c>
    </row>
    <row r="1631" spans="2:8">
      <c r="B1631" s="313" t="str">
        <f t="shared" si="151"/>
        <v/>
      </c>
      <c r="C1631" s="312" t="str">
        <f t="shared" si="152"/>
        <v/>
      </c>
      <c r="D1631" s="311" t="str">
        <f t="shared" si="153"/>
        <v/>
      </c>
      <c r="E1631" s="309" t="str">
        <f t="shared" si="154"/>
        <v/>
      </c>
      <c r="F1631" s="309" t="str">
        <f t="shared" si="155"/>
        <v/>
      </c>
      <c r="G1631" s="310"/>
      <c r="H1631" s="309">
        <f t="shared" si="150"/>
        <v>0</v>
      </c>
    </row>
    <row r="1632" spans="2:8">
      <c r="B1632" s="313" t="str">
        <f t="shared" si="151"/>
        <v/>
      </c>
      <c r="C1632" s="312" t="str">
        <f t="shared" si="152"/>
        <v/>
      </c>
      <c r="D1632" s="311" t="str">
        <f t="shared" si="153"/>
        <v/>
      </c>
      <c r="E1632" s="309" t="str">
        <f t="shared" si="154"/>
        <v/>
      </c>
      <c r="F1632" s="309" t="str">
        <f t="shared" si="155"/>
        <v/>
      </c>
      <c r="G1632" s="310"/>
      <c r="H1632" s="309">
        <f t="shared" si="150"/>
        <v>0</v>
      </c>
    </row>
    <row r="1633" spans="2:8">
      <c r="B1633" s="313" t="str">
        <f t="shared" si="151"/>
        <v/>
      </c>
      <c r="C1633" s="312" t="str">
        <f t="shared" si="152"/>
        <v/>
      </c>
      <c r="D1633" s="311" t="str">
        <f t="shared" si="153"/>
        <v/>
      </c>
      <c r="E1633" s="309" t="str">
        <f t="shared" si="154"/>
        <v/>
      </c>
      <c r="F1633" s="309" t="str">
        <f t="shared" si="155"/>
        <v/>
      </c>
      <c r="G1633" s="310"/>
      <c r="H1633" s="309">
        <f t="shared" si="150"/>
        <v>0</v>
      </c>
    </row>
    <row r="1634" spans="2:8">
      <c r="B1634" s="313" t="str">
        <f t="shared" si="151"/>
        <v/>
      </c>
      <c r="C1634" s="312" t="str">
        <f t="shared" si="152"/>
        <v/>
      </c>
      <c r="D1634" s="311" t="str">
        <f t="shared" si="153"/>
        <v/>
      </c>
      <c r="E1634" s="309" t="str">
        <f t="shared" si="154"/>
        <v/>
      </c>
      <c r="F1634" s="309" t="str">
        <f t="shared" si="155"/>
        <v/>
      </c>
      <c r="G1634" s="310"/>
      <c r="H1634" s="309">
        <f t="shared" si="150"/>
        <v>0</v>
      </c>
    </row>
    <row r="1635" spans="2:8">
      <c r="B1635" s="313" t="str">
        <f t="shared" si="151"/>
        <v/>
      </c>
      <c r="C1635" s="312" t="str">
        <f t="shared" si="152"/>
        <v/>
      </c>
      <c r="D1635" s="311" t="str">
        <f t="shared" si="153"/>
        <v/>
      </c>
      <c r="E1635" s="309" t="str">
        <f t="shared" si="154"/>
        <v/>
      </c>
      <c r="F1635" s="309" t="str">
        <f t="shared" si="155"/>
        <v/>
      </c>
      <c r="G1635" s="310"/>
      <c r="H1635" s="309">
        <f t="shared" si="150"/>
        <v>0</v>
      </c>
    </row>
    <row r="1636" spans="2:8">
      <c r="B1636" s="313" t="str">
        <f t="shared" si="151"/>
        <v/>
      </c>
      <c r="C1636" s="312" t="str">
        <f t="shared" si="152"/>
        <v/>
      </c>
      <c r="D1636" s="311" t="str">
        <f t="shared" si="153"/>
        <v/>
      </c>
      <c r="E1636" s="309" t="str">
        <f t="shared" si="154"/>
        <v/>
      </c>
      <c r="F1636" s="309" t="str">
        <f t="shared" si="155"/>
        <v/>
      </c>
      <c r="G1636" s="310"/>
      <c r="H1636" s="309">
        <f t="shared" si="150"/>
        <v>0</v>
      </c>
    </row>
    <row r="1637" spans="2:8">
      <c r="B1637" s="313" t="str">
        <f t="shared" si="151"/>
        <v/>
      </c>
      <c r="C1637" s="312" t="str">
        <f t="shared" si="152"/>
        <v/>
      </c>
      <c r="D1637" s="311" t="str">
        <f t="shared" si="153"/>
        <v/>
      </c>
      <c r="E1637" s="309" t="str">
        <f t="shared" si="154"/>
        <v/>
      </c>
      <c r="F1637" s="309" t="str">
        <f t="shared" si="155"/>
        <v/>
      </c>
      <c r="G1637" s="310"/>
      <c r="H1637" s="309">
        <f t="shared" si="150"/>
        <v>0</v>
      </c>
    </row>
    <row r="1638" spans="2:8">
      <c r="B1638" s="313" t="str">
        <f t="shared" si="151"/>
        <v/>
      </c>
      <c r="C1638" s="312" t="str">
        <f t="shared" si="152"/>
        <v/>
      </c>
      <c r="D1638" s="311" t="str">
        <f t="shared" si="153"/>
        <v/>
      </c>
      <c r="E1638" s="309" t="str">
        <f t="shared" si="154"/>
        <v/>
      </c>
      <c r="F1638" s="309" t="str">
        <f t="shared" si="155"/>
        <v/>
      </c>
      <c r="G1638" s="310"/>
      <c r="H1638" s="309">
        <f t="shared" si="150"/>
        <v>0</v>
      </c>
    </row>
    <row r="1639" spans="2:8">
      <c r="B1639" s="313" t="str">
        <f t="shared" si="151"/>
        <v/>
      </c>
      <c r="C1639" s="312" t="str">
        <f t="shared" si="152"/>
        <v/>
      </c>
      <c r="D1639" s="311" t="str">
        <f t="shared" si="153"/>
        <v/>
      </c>
      <c r="E1639" s="309" t="str">
        <f t="shared" si="154"/>
        <v/>
      </c>
      <c r="F1639" s="309" t="str">
        <f t="shared" si="155"/>
        <v/>
      </c>
      <c r="G1639" s="310"/>
      <c r="H1639" s="309">
        <f t="shared" si="150"/>
        <v>0</v>
      </c>
    </row>
    <row r="1640" spans="2:8">
      <c r="B1640" s="313" t="str">
        <f t="shared" si="151"/>
        <v/>
      </c>
      <c r="C1640" s="312" t="str">
        <f t="shared" si="152"/>
        <v/>
      </c>
      <c r="D1640" s="311" t="str">
        <f t="shared" si="153"/>
        <v/>
      </c>
      <c r="E1640" s="309" t="str">
        <f t="shared" si="154"/>
        <v/>
      </c>
      <c r="F1640" s="309" t="str">
        <f t="shared" si="155"/>
        <v/>
      </c>
      <c r="G1640" s="310"/>
      <c r="H1640" s="309">
        <f t="shared" si="150"/>
        <v>0</v>
      </c>
    </row>
    <row r="1641" spans="2:8">
      <c r="B1641" s="313" t="str">
        <f t="shared" si="151"/>
        <v/>
      </c>
      <c r="C1641" s="312" t="str">
        <f t="shared" si="152"/>
        <v/>
      </c>
      <c r="D1641" s="311" t="str">
        <f t="shared" si="153"/>
        <v/>
      </c>
      <c r="E1641" s="309" t="str">
        <f t="shared" si="154"/>
        <v/>
      </c>
      <c r="F1641" s="309" t="str">
        <f t="shared" si="155"/>
        <v/>
      </c>
      <c r="G1641" s="310"/>
      <c r="H1641" s="309">
        <f t="shared" si="150"/>
        <v>0</v>
      </c>
    </row>
    <row r="1642" spans="2:8">
      <c r="B1642" s="313" t="str">
        <f t="shared" si="151"/>
        <v/>
      </c>
      <c r="C1642" s="312" t="str">
        <f t="shared" si="152"/>
        <v/>
      </c>
      <c r="D1642" s="311" t="str">
        <f t="shared" si="153"/>
        <v/>
      </c>
      <c r="E1642" s="309" t="str">
        <f t="shared" si="154"/>
        <v/>
      </c>
      <c r="F1642" s="309" t="str">
        <f t="shared" si="155"/>
        <v/>
      </c>
      <c r="G1642" s="310"/>
      <c r="H1642" s="309">
        <f t="shared" si="150"/>
        <v>0</v>
      </c>
    </row>
    <row r="1643" spans="2:8">
      <c r="B1643" s="313" t="str">
        <f t="shared" si="151"/>
        <v/>
      </c>
      <c r="C1643" s="312" t="str">
        <f t="shared" si="152"/>
        <v/>
      </c>
      <c r="D1643" s="311" t="str">
        <f t="shared" si="153"/>
        <v/>
      </c>
      <c r="E1643" s="309" t="str">
        <f t="shared" si="154"/>
        <v/>
      </c>
      <c r="F1643" s="309" t="str">
        <f t="shared" si="155"/>
        <v/>
      </c>
      <c r="G1643" s="310"/>
      <c r="H1643" s="309">
        <f t="shared" si="150"/>
        <v>0</v>
      </c>
    </row>
    <row r="1644" spans="2:8">
      <c r="B1644" s="313" t="str">
        <f t="shared" si="151"/>
        <v/>
      </c>
      <c r="C1644" s="312" t="str">
        <f t="shared" si="152"/>
        <v/>
      </c>
      <c r="D1644" s="311" t="str">
        <f t="shared" si="153"/>
        <v/>
      </c>
      <c r="E1644" s="309" t="str">
        <f t="shared" si="154"/>
        <v/>
      </c>
      <c r="F1644" s="309" t="str">
        <f t="shared" si="155"/>
        <v/>
      </c>
      <c r="G1644" s="310"/>
      <c r="H1644" s="309">
        <f t="shared" si="150"/>
        <v>0</v>
      </c>
    </row>
    <row r="1645" spans="2:8">
      <c r="B1645" s="313" t="str">
        <f t="shared" si="151"/>
        <v/>
      </c>
      <c r="C1645" s="312" t="str">
        <f t="shared" si="152"/>
        <v/>
      </c>
      <c r="D1645" s="311" t="str">
        <f t="shared" si="153"/>
        <v/>
      </c>
      <c r="E1645" s="309" t="str">
        <f t="shared" si="154"/>
        <v/>
      </c>
      <c r="F1645" s="309" t="str">
        <f t="shared" si="155"/>
        <v/>
      </c>
      <c r="G1645" s="310"/>
      <c r="H1645" s="309">
        <f t="shared" si="150"/>
        <v>0</v>
      </c>
    </row>
    <row r="1646" spans="2:8">
      <c r="B1646" s="313" t="str">
        <f t="shared" si="151"/>
        <v/>
      </c>
      <c r="C1646" s="312" t="str">
        <f t="shared" si="152"/>
        <v/>
      </c>
      <c r="D1646" s="311" t="str">
        <f t="shared" si="153"/>
        <v/>
      </c>
      <c r="E1646" s="309" t="str">
        <f t="shared" si="154"/>
        <v/>
      </c>
      <c r="F1646" s="309" t="str">
        <f t="shared" si="155"/>
        <v/>
      </c>
      <c r="G1646" s="310"/>
      <c r="H1646" s="309">
        <f t="shared" si="150"/>
        <v>0</v>
      </c>
    </row>
    <row r="1647" spans="2:8">
      <c r="B1647" s="313" t="str">
        <f t="shared" si="151"/>
        <v/>
      </c>
      <c r="C1647" s="312" t="str">
        <f t="shared" si="152"/>
        <v/>
      </c>
      <c r="D1647" s="311" t="str">
        <f t="shared" si="153"/>
        <v/>
      </c>
      <c r="E1647" s="309" t="str">
        <f t="shared" si="154"/>
        <v/>
      </c>
      <c r="F1647" s="309" t="str">
        <f t="shared" si="155"/>
        <v/>
      </c>
      <c r="G1647" s="310"/>
      <c r="H1647" s="309">
        <f t="shared" si="150"/>
        <v>0</v>
      </c>
    </row>
    <row r="1648" spans="2:8">
      <c r="B1648" s="313" t="str">
        <f t="shared" si="151"/>
        <v/>
      </c>
      <c r="C1648" s="312" t="str">
        <f t="shared" si="152"/>
        <v/>
      </c>
      <c r="D1648" s="311" t="str">
        <f t="shared" si="153"/>
        <v/>
      </c>
      <c r="E1648" s="309" t="str">
        <f t="shared" si="154"/>
        <v/>
      </c>
      <c r="F1648" s="309" t="str">
        <f t="shared" si="155"/>
        <v/>
      </c>
      <c r="G1648" s="310"/>
      <c r="H1648" s="309">
        <f t="shared" si="150"/>
        <v>0</v>
      </c>
    </row>
    <row r="1649" spans="2:8">
      <c r="B1649" s="313" t="str">
        <f t="shared" si="151"/>
        <v/>
      </c>
      <c r="C1649" s="312" t="str">
        <f t="shared" si="152"/>
        <v/>
      </c>
      <c r="D1649" s="311" t="str">
        <f t="shared" si="153"/>
        <v/>
      </c>
      <c r="E1649" s="309" t="str">
        <f t="shared" si="154"/>
        <v/>
      </c>
      <c r="F1649" s="309" t="str">
        <f t="shared" si="155"/>
        <v/>
      </c>
      <c r="G1649" s="310"/>
      <c r="H1649" s="309">
        <f t="shared" si="150"/>
        <v>0</v>
      </c>
    </row>
    <row r="1650" spans="2:8">
      <c r="B1650" s="313" t="str">
        <f t="shared" si="151"/>
        <v/>
      </c>
      <c r="C1650" s="312" t="str">
        <f t="shared" si="152"/>
        <v/>
      </c>
      <c r="D1650" s="311" t="str">
        <f t="shared" si="153"/>
        <v/>
      </c>
      <c r="E1650" s="309" t="str">
        <f t="shared" si="154"/>
        <v/>
      </c>
      <c r="F1650" s="309" t="str">
        <f t="shared" si="155"/>
        <v/>
      </c>
      <c r="G1650" s="310"/>
      <c r="H1650" s="309">
        <f t="shared" si="150"/>
        <v>0</v>
      </c>
    </row>
    <row r="1651" spans="2:8">
      <c r="B1651" s="313" t="str">
        <f t="shared" si="151"/>
        <v/>
      </c>
      <c r="C1651" s="312" t="str">
        <f t="shared" si="152"/>
        <v/>
      </c>
      <c r="D1651" s="311" t="str">
        <f t="shared" si="153"/>
        <v/>
      </c>
      <c r="E1651" s="309" t="str">
        <f t="shared" si="154"/>
        <v/>
      </c>
      <c r="F1651" s="309" t="str">
        <f t="shared" si="155"/>
        <v/>
      </c>
      <c r="G1651" s="310"/>
      <c r="H1651" s="309">
        <f t="shared" si="150"/>
        <v>0</v>
      </c>
    </row>
    <row r="1652" spans="2:8">
      <c r="B1652" s="313" t="str">
        <f t="shared" si="151"/>
        <v/>
      </c>
      <c r="C1652" s="312" t="str">
        <f t="shared" si="152"/>
        <v/>
      </c>
      <c r="D1652" s="311" t="str">
        <f t="shared" si="153"/>
        <v/>
      </c>
      <c r="E1652" s="309" t="str">
        <f t="shared" si="154"/>
        <v/>
      </c>
      <c r="F1652" s="309" t="str">
        <f t="shared" si="155"/>
        <v/>
      </c>
      <c r="G1652" s="310"/>
      <c r="H1652" s="309">
        <f t="shared" si="150"/>
        <v>0</v>
      </c>
    </row>
    <row r="1653" spans="2:8">
      <c r="B1653" s="313" t="str">
        <f t="shared" si="151"/>
        <v/>
      </c>
      <c r="C1653" s="312" t="str">
        <f t="shared" si="152"/>
        <v/>
      </c>
      <c r="D1653" s="311" t="str">
        <f t="shared" si="153"/>
        <v/>
      </c>
      <c r="E1653" s="309" t="str">
        <f t="shared" si="154"/>
        <v/>
      </c>
      <c r="F1653" s="309" t="str">
        <f t="shared" si="155"/>
        <v/>
      </c>
      <c r="G1653" s="310"/>
      <c r="H1653" s="309">
        <f t="shared" si="150"/>
        <v>0</v>
      </c>
    </row>
    <row r="1654" spans="2:8">
      <c r="B1654" s="313" t="str">
        <f t="shared" si="151"/>
        <v/>
      </c>
      <c r="C1654" s="312" t="str">
        <f t="shared" si="152"/>
        <v/>
      </c>
      <c r="D1654" s="311" t="str">
        <f t="shared" si="153"/>
        <v/>
      </c>
      <c r="E1654" s="309" t="str">
        <f t="shared" si="154"/>
        <v/>
      </c>
      <c r="F1654" s="309" t="str">
        <f t="shared" si="155"/>
        <v/>
      </c>
      <c r="G1654" s="310"/>
      <c r="H1654" s="309">
        <f t="shared" si="150"/>
        <v>0</v>
      </c>
    </row>
    <row r="1655" spans="2:8">
      <c r="B1655" s="313" t="str">
        <f t="shared" si="151"/>
        <v/>
      </c>
      <c r="C1655" s="312" t="str">
        <f t="shared" si="152"/>
        <v/>
      </c>
      <c r="D1655" s="311" t="str">
        <f t="shared" si="153"/>
        <v/>
      </c>
      <c r="E1655" s="309" t="str">
        <f t="shared" si="154"/>
        <v/>
      </c>
      <c r="F1655" s="309" t="str">
        <f t="shared" si="155"/>
        <v/>
      </c>
      <c r="G1655" s="310"/>
      <c r="H1655" s="309">
        <f t="shared" si="150"/>
        <v>0</v>
      </c>
    </row>
    <row r="1656" spans="2:8">
      <c r="B1656" s="313" t="str">
        <f t="shared" si="151"/>
        <v/>
      </c>
      <c r="C1656" s="312" t="str">
        <f t="shared" si="152"/>
        <v/>
      </c>
      <c r="D1656" s="311" t="str">
        <f t="shared" si="153"/>
        <v/>
      </c>
      <c r="E1656" s="309" t="str">
        <f t="shared" si="154"/>
        <v/>
      </c>
      <c r="F1656" s="309" t="str">
        <f t="shared" si="155"/>
        <v/>
      </c>
      <c r="G1656" s="310"/>
      <c r="H1656" s="309">
        <f t="shared" si="150"/>
        <v>0</v>
      </c>
    </row>
    <row r="1657" spans="2:8">
      <c r="B1657" s="313" t="str">
        <f t="shared" si="151"/>
        <v/>
      </c>
      <c r="C1657" s="312" t="str">
        <f t="shared" si="152"/>
        <v/>
      </c>
      <c r="D1657" s="311" t="str">
        <f t="shared" si="153"/>
        <v/>
      </c>
      <c r="E1657" s="309" t="str">
        <f t="shared" si="154"/>
        <v/>
      </c>
      <c r="F1657" s="309" t="str">
        <f t="shared" si="155"/>
        <v/>
      </c>
      <c r="G1657" s="310"/>
      <c r="H1657" s="309">
        <f t="shared" si="150"/>
        <v>0</v>
      </c>
    </row>
    <row r="1658" spans="2:8">
      <c r="B1658" s="313" t="str">
        <f t="shared" si="151"/>
        <v/>
      </c>
      <c r="C1658" s="312" t="str">
        <f t="shared" si="152"/>
        <v/>
      </c>
      <c r="D1658" s="311" t="str">
        <f t="shared" si="153"/>
        <v/>
      </c>
      <c r="E1658" s="309" t="str">
        <f t="shared" si="154"/>
        <v/>
      </c>
      <c r="F1658" s="309" t="str">
        <f t="shared" si="155"/>
        <v/>
      </c>
      <c r="G1658" s="310"/>
      <c r="H1658" s="309">
        <f t="shared" si="150"/>
        <v>0</v>
      </c>
    </row>
    <row r="1659" spans="2:8">
      <c r="B1659" s="313" t="str">
        <f t="shared" si="151"/>
        <v/>
      </c>
      <c r="C1659" s="312" t="str">
        <f t="shared" si="152"/>
        <v/>
      </c>
      <c r="D1659" s="311" t="str">
        <f t="shared" si="153"/>
        <v/>
      </c>
      <c r="E1659" s="309" t="str">
        <f t="shared" si="154"/>
        <v/>
      </c>
      <c r="F1659" s="309" t="str">
        <f t="shared" si="155"/>
        <v/>
      </c>
      <c r="G1659" s="310"/>
      <c r="H1659" s="309">
        <f t="shared" si="150"/>
        <v>0</v>
      </c>
    </row>
    <row r="1660" spans="2:8">
      <c r="B1660" s="313" t="str">
        <f t="shared" si="151"/>
        <v/>
      </c>
      <c r="C1660" s="312" t="str">
        <f t="shared" si="152"/>
        <v/>
      </c>
      <c r="D1660" s="311" t="str">
        <f t="shared" si="153"/>
        <v/>
      </c>
      <c r="E1660" s="309" t="str">
        <f t="shared" si="154"/>
        <v/>
      </c>
      <c r="F1660" s="309" t="str">
        <f t="shared" si="155"/>
        <v/>
      </c>
      <c r="G1660" s="310"/>
      <c r="H1660" s="309">
        <f t="shared" si="150"/>
        <v>0</v>
      </c>
    </row>
    <row r="1661" spans="2:8">
      <c r="B1661" s="313" t="str">
        <f t="shared" si="151"/>
        <v/>
      </c>
      <c r="C1661" s="312" t="str">
        <f t="shared" si="152"/>
        <v/>
      </c>
      <c r="D1661" s="311" t="str">
        <f t="shared" si="153"/>
        <v/>
      </c>
      <c r="E1661" s="309" t="str">
        <f t="shared" si="154"/>
        <v/>
      </c>
      <c r="F1661" s="309" t="str">
        <f t="shared" si="155"/>
        <v/>
      </c>
      <c r="G1661" s="310"/>
      <c r="H1661" s="309">
        <f t="shared" si="150"/>
        <v>0</v>
      </c>
    </row>
    <row r="1662" spans="2:8">
      <c r="B1662" s="313" t="str">
        <f t="shared" si="151"/>
        <v/>
      </c>
      <c r="C1662" s="312" t="str">
        <f t="shared" si="152"/>
        <v/>
      </c>
      <c r="D1662" s="311" t="str">
        <f t="shared" si="153"/>
        <v/>
      </c>
      <c r="E1662" s="309" t="str">
        <f t="shared" si="154"/>
        <v/>
      </c>
      <c r="F1662" s="309" t="str">
        <f t="shared" si="155"/>
        <v/>
      </c>
      <c r="G1662" s="310"/>
      <c r="H1662" s="309">
        <f t="shared" si="150"/>
        <v>0</v>
      </c>
    </row>
    <row r="1663" spans="2:8">
      <c r="B1663" s="313" t="str">
        <f t="shared" si="151"/>
        <v/>
      </c>
      <c r="C1663" s="312" t="str">
        <f t="shared" si="152"/>
        <v/>
      </c>
      <c r="D1663" s="311" t="str">
        <f t="shared" si="153"/>
        <v/>
      </c>
      <c r="E1663" s="309" t="str">
        <f t="shared" si="154"/>
        <v/>
      </c>
      <c r="F1663" s="309" t="str">
        <f t="shared" si="155"/>
        <v/>
      </c>
      <c r="G1663" s="310"/>
      <c r="H1663" s="309">
        <f t="shared" si="150"/>
        <v>0</v>
      </c>
    </row>
    <row r="1664" spans="2:8">
      <c r="B1664" s="313" t="str">
        <f t="shared" si="151"/>
        <v/>
      </c>
      <c r="C1664" s="312" t="str">
        <f t="shared" si="152"/>
        <v/>
      </c>
      <c r="D1664" s="311" t="str">
        <f t="shared" si="153"/>
        <v/>
      </c>
      <c r="E1664" s="309" t="str">
        <f t="shared" si="154"/>
        <v/>
      </c>
      <c r="F1664" s="309" t="str">
        <f t="shared" si="155"/>
        <v/>
      </c>
      <c r="G1664" s="310"/>
      <c r="H1664" s="309">
        <f t="shared" si="150"/>
        <v>0</v>
      </c>
    </row>
    <row r="1665" spans="2:8">
      <c r="B1665" s="313" t="str">
        <f t="shared" si="151"/>
        <v/>
      </c>
      <c r="C1665" s="312" t="str">
        <f t="shared" si="152"/>
        <v/>
      </c>
      <c r="D1665" s="311" t="str">
        <f t="shared" si="153"/>
        <v/>
      </c>
      <c r="E1665" s="309" t="str">
        <f t="shared" si="154"/>
        <v/>
      </c>
      <c r="F1665" s="309" t="str">
        <f t="shared" si="155"/>
        <v/>
      </c>
      <c r="G1665" s="310"/>
      <c r="H1665" s="309">
        <f t="shared" si="150"/>
        <v>0</v>
      </c>
    </row>
    <row r="1666" spans="2:8">
      <c r="B1666" s="313" t="str">
        <f t="shared" si="151"/>
        <v/>
      </c>
      <c r="C1666" s="312" t="str">
        <f t="shared" si="152"/>
        <v/>
      </c>
      <c r="D1666" s="311" t="str">
        <f t="shared" si="153"/>
        <v/>
      </c>
      <c r="E1666" s="309" t="str">
        <f t="shared" si="154"/>
        <v/>
      </c>
      <c r="F1666" s="309" t="str">
        <f t="shared" si="155"/>
        <v/>
      </c>
      <c r="G1666" s="310"/>
      <c r="H1666" s="309">
        <f t="shared" si="150"/>
        <v>0</v>
      </c>
    </row>
    <row r="1667" spans="2:8">
      <c r="B1667" s="313" t="str">
        <f t="shared" si="151"/>
        <v/>
      </c>
      <c r="C1667" s="312" t="str">
        <f t="shared" si="152"/>
        <v/>
      </c>
      <c r="D1667" s="311" t="str">
        <f t="shared" si="153"/>
        <v/>
      </c>
      <c r="E1667" s="309" t="str">
        <f t="shared" si="154"/>
        <v/>
      </c>
      <c r="F1667" s="309" t="str">
        <f t="shared" si="155"/>
        <v/>
      </c>
      <c r="G1667" s="310"/>
      <c r="H1667" s="309">
        <f t="shared" si="150"/>
        <v>0</v>
      </c>
    </row>
    <row r="1668" spans="2:8">
      <c r="B1668" s="313" t="str">
        <f t="shared" si="151"/>
        <v/>
      </c>
      <c r="C1668" s="312" t="str">
        <f t="shared" si="152"/>
        <v/>
      </c>
      <c r="D1668" s="311" t="str">
        <f t="shared" si="153"/>
        <v/>
      </c>
      <c r="E1668" s="309" t="str">
        <f t="shared" si="154"/>
        <v/>
      </c>
      <c r="F1668" s="309" t="str">
        <f t="shared" si="155"/>
        <v/>
      </c>
      <c r="G1668" s="310"/>
      <c r="H1668" s="309">
        <f t="shared" si="150"/>
        <v>0</v>
      </c>
    </row>
    <row r="1669" spans="2:8">
      <c r="B1669" s="313" t="str">
        <f t="shared" si="151"/>
        <v/>
      </c>
      <c r="C1669" s="312" t="str">
        <f t="shared" si="152"/>
        <v/>
      </c>
      <c r="D1669" s="311" t="str">
        <f t="shared" si="153"/>
        <v/>
      </c>
      <c r="E1669" s="309" t="str">
        <f t="shared" si="154"/>
        <v/>
      </c>
      <c r="F1669" s="309" t="str">
        <f t="shared" si="155"/>
        <v/>
      </c>
      <c r="G1669" s="310"/>
      <c r="H1669" s="309">
        <f t="shared" si="150"/>
        <v>0</v>
      </c>
    </row>
    <row r="1670" spans="2:8">
      <c r="B1670" s="313" t="str">
        <f t="shared" si="151"/>
        <v/>
      </c>
      <c r="C1670" s="312" t="str">
        <f t="shared" si="152"/>
        <v/>
      </c>
      <c r="D1670" s="311" t="str">
        <f t="shared" si="153"/>
        <v/>
      </c>
      <c r="E1670" s="309" t="str">
        <f t="shared" si="154"/>
        <v/>
      </c>
      <c r="F1670" s="309" t="str">
        <f t="shared" si="155"/>
        <v/>
      </c>
      <c r="G1670" s="310"/>
      <c r="H1670" s="309">
        <f t="shared" si="150"/>
        <v>0</v>
      </c>
    </row>
    <row r="1671" spans="2:8">
      <c r="B1671" s="313" t="str">
        <f t="shared" si="151"/>
        <v/>
      </c>
      <c r="C1671" s="312" t="str">
        <f t="shared" si="152"/>
        <v/>
      </c>
      <c r="D1671" s="311" t="str">
        <f t="shared" si="153"/>
        <v/>
      </c>
      <c r="E1671" s="309" t="str">
        <f t="shared" si="154"/>
        <v/>
      </c>
      <c r="F1671" s="309" t="str">
        <f t="shared" si="155"/>
        <v/>
      </c>
      <c r="G1671" s="310"/>
      <c r="H1671" s="309">
        <f t="shared" si="150"/>
        <v>0</v>
      </c>
    </row>
    <row r="1672" spans="2:8">
      <c r="B1672" s="313" t="str">
        <f t="shared" si="151"/>
        <v/>
      </c>
      <c r="C1672" s="312" t="str">
        <f t="shared" si="152"/>
        <v/>
      </c>
      <c r="D1672" s="311" t="str">
        <f t="shared" si="153"/>
        <v/>
      </c>
      <c r="E1672" s="309" t="str">
        <f t="shared" si="154"/>
        <v/>
      </c>
      <c r="F1672" s="309" t="str">
        <f t="shared" si="155"/>
        <v/>
      </c>
      <c r="G1672" s="310"/>
      <c r="H1672" s="309">
        <f t="shared" si="150"/>
        <v>0</v>
      </c>
    </row>
    <row r="1673" spans="2:8">
      <c r="B1673" s="313" t="str">
        <f t="shared" si="151"/>
        <v/>
      </c>
      <c r="C1673" s="312" t="str">
        <f t="shared" si="152"/>
        <v/>
      </c>
      <c r="D1673" s="311" t="str">
        <f t="shared" si="153"/>
        <v/>
      </c>
      <c r="E1673" s="309" t="str">
        <f t="shared" si="154"/>
        <v/>
      </c>
      <c r="F1673" s="309" t="str">
        <f t="shared" si="155"/>
        <v/>
      </c>
      <c r="G1673" s="310"/>
      <c r="H1673" s="309">
        <f t="shared" si="150"/>
        <v>0</v>
      </c>
    </row>
    <row r="1674" spans="2:8">
      <c r="B1674" s="313" t="str">
        <f t="shared" si="151"/>
        <v/>
      </c>
      <c r="C1674" s="312" t="str">
        <f t="shared" si="152"/>
        <v/>
      </c>
      <c r="D1674" s="311" t="str">
        <f t="shared" si="153"/>
        <v/>
      </c>
      <c r="E1674" s="309" t="str">
        <f t="shared" si="154"/>
        <v/>
      </c>
      <c r="F1674" s="309" t="str">
        <f t="shared" si="155"/>
        <v/>
      </c>
      <c r="G1674" s="310"/>
      <c r="H1674" s="309">
        <f t="shared" si="150"/>
        <v>0</v>
      </c>
    </row>
    <row r="1675" spans="2:8">
      <c r="B1675" s="313" t="str">
        <f t="shared" si="151"/>
        <v/>
      </c>
      <c r="C1675" s="312" t="str">
        <f t="shared" si="152"/>
        <v/>
      </c>
      <c r="D1675" s="311" t="str">
        <f t="shared" si="153"/>
        <v/>
      </c>
      <c r="E1675" s="309" t="str">
        <f t="shared" si="154"/>
        <v/>
      </c>
      <c r="F1675" s="309" t="str">
        <f t="shared" si="155"/>
        <v/>
      </c>
      <c r="G1675" s="310"/>
      <c r="H1675" s="309">
        <f t="shared" si="150"/>
        <v>0</v>
      </c>
    </row>
    <row r="1676" spans="2:8">
      <c r="B1676" s="313" t="str">
        <f t="shared" si="151"/>
        <v/>
      </c>
      <c r="C1676" s="312" t="str">
        <f t="shared" si="152"/>
        <v/>
      </c>
      <c r="D1676" s="311" t="str">
        <f t="shared" si="153"/>
        <v/>
      </c>
      <c r="E1676" s="309" t="str">
        <f t="shared" si="154"/>
        <v/>
      </c>
      <c r="F1676" s="309" t="str">
        <f t="shared" si="155"/>
        <v/>
      </c>
      <c r="G1676" s="310"/>
      <c r="H1676" s="309">
        <f t="shared" si="150"/>
        <v>0</v>
      </c>
    </row>
    <row r="1677" spans="2:8">
      <c r="B1677" s="313" t="str">
        <f t="shared" si="151"/>
        <v/>
      </c>
      <c r="C1677" s="312" t="str">
        <f t="shared" si="152"/>
        <v/>
      </c>
      <c r="D1677" s="311" t="str">
        <f t="shared" si="153"/>
        <v/>
      </c>
      <c r="E1677" s="309" t="str">
        <f t="shared" si="154"/>
        <v/>
      </c>
      <c r="F1677" s="309" t="str">
        <f t="shared" si="155"/>
        <v/>
      </c>
      <c r="G1677" s="310"/>
      <c r="H1677" s="309">
        <f t="shared" si="150"/>
        <v>0</v>
      </c>
    </row>
    <row r="1678" spans="2:8">
      <c r="B1678" s="313" t="str">
        <f t="shared" si="151"/>
        <v/>
      </c>
      <c r="C1678" s="312" t="str">
        <f t="shared" si="152"/>
        <v/>
      </c>
      <c r="D1678" s="311" t="str">
        <f t="shared" si="153"/>
        <v/>
      </c>
      <c r="E1678" s="309" t="str">
        <f t="shared" si="154"/>
        <v/>
      </c>
      <c r="F1678" s="309" t="str">
        <f t="shared" si="155"/>
        <v/>
      </c>
      <c r="G1678" s="310"/>
      <c r="H1678" s="309">
        <f t="shared" si="150"/>
        <v>0</v>
      </c>
    </row>
    <row r="1679" spans="2:8">
      <c r="B1679" s="313" t="str">
        <f t="shared" si="151"/>
        <v/>
      </c>
      <c r="C1679" s="312" t="str">
        <f t="shared" si="152"/>
        <v/>
      </c>
      <c r="D1679" s="311" t="str">
        <f t="shared" si="153"/>
        <v/>
      </c>
      <c r="E1679" s="309" t="str">
        <f t="shared" si="154"/>
        <v/>
      </c>
      <c r="F1679" s="309" t="str">
        <f t="shared" si="155"/>
        <v/>
      </c>
      <c r="G1679" s="310"/>
      <c r="H1679" s="309">
        <f t="shared" si="150"/>
        <v>0</v>
      </c>
    </row>
    <row r="1680" spans="2:8">
      <c r="B1680" s="313" t="str">
        <f t="shared" si="151"/>
        <v/>
      </c>
      <c r="C1680" s="312" t="str">
        <f t="shared" si="152"/>
        <v/>
      </c>
      <c r="D1680" s="311" t="str">
        <f t="shared" si="153"/>
        <v/>
      </c>
      <c r="E1680" s="309" t="str">
        <f t="shared" si="154"/>
        <v/>
      </c>
      <c r="F1680" s="309" t="str">
        <f t="shared" si="155"/>
        <v/>
      </c>
      <c r="G1680" s="310"/>
      <c r="H1680" s="309">
        <f t="shared" si="150"/>
        <v>0</v>
      </c>
    </row>
    <row r="1681" spans="2:8">
      <c r="B1681" s="313" t="str">
        <f t="shared" si="151"/>
        <v/>
      </c>
      <c r="C1681" s="312" t="str">
        <f t="shared" si="152"/>
        <v/>
      </c>
      <c r="D1681" s="311" t="str">
        <f t="shared" si="153"/>
        <v/>
      </c>
      <c r="E1681" s="309" t="str">
        <f t="shared" si="154"/>
        <v/>
      </c>
      <c r="F1681" s="309" t="str">
        <f t="shared" si="155"/>
        <v/>
      </c>
      <c r="G1681" s="310"/>
      <c r="H1681" s="309">
        <f t="shared" ref="H1681:H1744" si="156">IF(B1681="",0,ROUND(H1680-E1681-G1681,2))</f>
        <v>0</v>
      </c>
    </row>
    <row r="1682" spans="2:8">
      <c r="B1682" s="313" t="str">
        <f t="shared" ref="B1682:B1745" si="157">IF(B1681&lt;$H$7,IF(H1681&gt;0,B1681+1,""),"")</f>
        <v/>
      </c>
      <c r="C1682" s="312" t="str">
        <f t="shared" ref="C1682:C1745" si="158">IF(B1682="","",IF(B1682&lt;=$H$7,IF(payments_per_year=26,DATE(YEAR(start_date),MONTH(start_date),DAY(start_date)+14*B1682),IF(payments_per_year=52,DATE(YEAR(start_date),MONTH(start_date),DAY(start_date)+7*B1682),DATE(YEAR(start_date),MONTH(start_date)+B1682*12/$D$9,DAY(start_date)))),""))</f>
        <v/>
      </c>
      <c r="D1682" s="311" t="str">
        <f t="shared" ref="D1682:D1745" si="159">IF(C1682="","",IF($H$6+F1682&gt;H1681,ROUND(H1681+F1682,2),$H$6))</f>
        <v/>
      </c>
      <c r="E1682" s="309" t="str">
        <f t="shared" ref="E1682:E1745" si="160">IF(C1682="","",D1682-F1682)</f>
        <v/>
      </c>
      <c r="F1682" s="309" t="str">
        <f t="shared" ref="F1682:F1745" si="161">IF(C1682="","",ROUND(H1681*$D$7/payments_per_year,2))</f>
        <v/>
      </c>
      <c r="G1682" s="310"/>
      <c r="H1682" s="309">
        <f t="shared" si="156"/>
        <v>0</v>
      </c>
    </row>
    <row r="1683" spans="2:8">
      <c r="B1683" s="313" t="str">
        <f t="shared" si="157"/>
        <v/>
      </c>
      <c r="C1683" s="312" t="str">
        <f t="shared" si="158"/>
        <v/>
      </c>
      <c r="D1683" s="311" t="str">
        <f t="shared" si="159"/>
        <v/>
      </c>
      <c r="E1683" s="309" t="str">
        <f t="shared" si="160"/>
        <v/>
      </c>
      <c r="F1683" s="309" t="str">
        <f t="shared" si="161"/>
        <v/>
      </c>
      <c r="G1683" s="310"/>
      <c r="H1683" s="309">
        <f t="shared" si="156"/>
        <v>0</v>
      </c>
    </row>
    <row r="1684" spans="2:8">
      <c r="B1684" s="313" t="str">
        <f t="shared" si="157"/>
        <v/>
      </c>
      <c r="C1684" s="312" t="str">
        <f t="shared" si="158"/>
        <v/>
      </c>
      <c r="D1684" s="311" t="str">
        <f t="shared" si="159"/>
        <v/>
      </c>
      <c r="E1684" s="309" t="str">
        <f t="shared" si="160"/>
        <v/>
      </c>
      <c r="F1684" s="309" t="str">
        <f t="shared" si="161"/>
        <v/>
      </c>
      <c r="G1684" s="310"/>
      <c r="H1684" s="309">
        <f t="shared" si="156"/>
        <v>0</v>
      </c>
    </row>
    <row r="1685" spans="2:8">
      <c r="B1685" s="313" t="str">
        <f t="shared" si="157"/>
        <v/>
      </c>
      <c r="C1685" s="312" t="str">
        <f t="shared" si="158"/>
        <v/>
      </c>
      <c r="D1685" s="311" t="str">
        <f t="shared" si="159"/>
        <v/>
      </c>
      <c r="E1685" s="309" t="str">
        <f t="shared" si="160"/>
        <v/>
      </c>
      <c r="F1685" s="309" t="str">
        <f t="shared" si="161"/>
        <v/>
      </c>
      <c r="G1685" s="310"/>
      <c r="H1685" s="309">
        <f t="shared" si="156"/>
        <v>0</v>
      </c>
    </row>
    <row r="1686" spans="2:8">
      <c r="B1686" s="313" t="str">
        <f t="shared" si="157"/>
        <v/>
      </c>
      <c r="C1686" s="312" t="str">
        <f t="shared" si="158"/>
        <v/>
      </c>
      <c r="D1686" s="311" t="str">
        <f t="shared" si="159"/>
        <v/>
      </c>
      <c r="E1686" s="309" t="str">
        <f t="shared" si="160"/>
        <v/>
      </c>
      <c r="F1686" s="309" t="str">
        <f t="shared" si="161"/>
        <v/>
      </c>
      <c r="G1686" s="310"/>
      <c r="H1686" s="309">
        <f t="shared" si="156"/>
        <v>0</v>
      </c>
    </row>
    <row r="1687" spans="2:8">
      <c r="B1687" s="313" t="str">
        <f t="shared" si="157"/>
        <v/>
      </c>
      <c r="C1687" s="312" t="str">
        <f t="shared" si="158"/>
        <v/>
      </c>
      <c r="D1687" s="311" t="str">
        <f t="shared" si="159"/>
        <v/>
      </c>
      <c r="E1687" s="309" t="str">
        <f t="shared" si="160"/>
        <v/>
      </c>
      <c r="F1687" s="309" t="str">
        <f t="shared" si="161"/>
        <v/>
      </c>
      <c r="G1687" s="310"/>
      <c r="H1687" s="309">
        <f t="shared" si="156"/>
        <v>0</v>
      </c>
    </row>
    <row r="1688" spans="2:8">
      <c r="B1688" s="313" t="str">
        <f t="shared" si="157"/>
        <v/>
      </c>
      <c r="C1688" s="312" t="str">
        <f t="shared" si="158"/>
        <v/>
      </c>
      <c r="D1688" s="311" t="str">
        <f t="shared" si="159"/>
        <v/>
      </c>
      <c r="E1688" s="309" t="str">
        <f t="shared" si="160"/>
        <v/>
      </c>
      <c r="F1688" s="309" t="str">
        <f t="shared" si="161"/>
        <v/>
      </c>
      <c r="G1688" s="310"/>
      <c r="H1688" s="309">
        <f t="shared" si="156"/>
        <v>0</v>
      </c>
    </row>
    <row r="1689" spans="2:8">
      <c r="B1689" s="313" t="str">
        <f t="shared" si="157"/>
        <v/>
      </c>
      <c r="C1689" s="312" t="str">
        <f t="shared" si="158"/>
        <v/>
      </c>
      <c r="D1689" s="311" t="str">
        <f t="shared" si="159"/>
        <v/>
      </c>
      <c r="E1689" s="309" t="str">
        <f t="shared" si="160"/>
        <v/>
      </c>
      <c r="F1689" s="309" t="str">
        <f t="shared" si="161"/>
        <v/>
      </c>
      <c r="G1689" s="310"/>
      <c r="H1689" s="309">
        <f t="shared" si="156"/>
        <v>0</v>
      </c>
    </row>
    <row r="1690" spans="2:8">
      <c r="B1690" s="313" t="str">
        <f t="shared" si="157"/>
        <v/>
      </c>
      <c r="C1690" s="312" t="str">
        <f t="shared" si="158"/>
        <v/>
      </c>
      <c r="D1690" s="311" t="str">
        <f t="shared" si="159"/>
        <v/>
      </c>
      <c r="E1690" s="309" t="str">
        <f t="shared" si="160"/>
        <v/>
      </c>
      <c r="F1690" s="309" t="str">
        <f t="shared" si="161"/>
        <v/>
      </c>
      <c r="G1690" s="310"/>
      <c r="H1690" s="309">
        <f t="shared" si="156"/>
        <v>0</v>
      </c>
    </row>
    <row r="1691" spans="2:8">
      <c r="B1691" s="313" t="str">
        <f t="shared" si="157"/>
        <v/>
      </c>
      <c r="C1691" s="312" t="str">
        <f t="shared" si="158"/>
        <v/>
      </c>
      <c r="D1691" s="311" t="str">
        <f t="shared" si="159"/>
        <v/>
      </c>
      <c r="E1691" s="309" t="str">
        <f t="shared" si="160"/>
        <v/>
      </c>
      <c r="F1691" s="309" t="str">
        <f t="shared" si="161"/>
        <v/>
      </c>
      <c r="G1691" s="310"/>
      <c r="H1691" s="309">
        <f t="shared" si="156"/>
        <v>0</v>
      </c>
    </row>
    <row r="1692" spans="2:8">
      <c r="B1692" s="313" t="str">
        <f t="shared" si="157"/>
        <v/>
      </c>
      <c r="C1692" s="312" t="str">
        <f t="shared" si="158"/>
        <v/>
      </c>
      <c r="D1692" s="311" t="str">
        <f t="shared" si="159"/>
        <v/>
      </c>
      <c r="E1692" s="309" t="str">
        <f t="shared" si="160"/>
        <v/>
      </c>
      <c r="F1692" s="309" t="str">
        <f t="shared" si="161"/>
        <v/>
      </c>
      <c r="G1692" s="310"/>
      <c r="H1692" s="309">
        <f t="shared" si="156"/>
        <v>0</v>
      </c>
    </row>
    <row r="1693" spans="2:8">
      <c r="B1693" s="313" t="str">
        <f t="shared" si="157"/>
        <v/>
      </c>
      <c r="C1693" s="312" t="str">
        <f t="shared" si="158"/>
        <v/>
      </c>
      <c r="D1693" s="311" t="str">
        <f t="shared" si="159"/>
        <v/>
      </c>
      <c r="E1693" s="309" t="str">
        <f t="shared" si="160"/>
        <v/>
      </c>
      <c r="F1693" s="309" t="str">
        <f t="shared" si="161"/>
        <v/>
      </c>
      <c r="G1693" s="310"/>
      <c r="H1693" s="309">
        <f t="shared" si="156"/>
        <v>0</v>
      </c>
    </row>
    <row r="1694" spans="2:8">
      <c r="B1694" s="313" t="str">
        <f t="shared" si="157"/>
        <v/>
      </c>
      <c r="C1694" s="312" t="str">
        <f t="shared" si="158"/>
        <v/>
      </c>
      <c r="D1694" s="311" t="str">
        <f t="shared" si="159"/>
        <v/>
      </c>
      <c r="E1694" s="309" t="str">
        <f t="shared" si="160"/>
        <v/>
      </c>
      <c r="F1694" s="309" t="str">
        <f t="shared" si="161"/>
        <v/>
      </c>
      <c r="G1694" s="310"/>
      <c r="H1694" s="309">
        <f t="shared" si="156"/>
        <v>0</v>
      </c>
    </row>
    <row r="1695" spans="2:8">
      <c r="B1695" s="313" t="str">
        <f t="shared" si="157"/>
        <v/>
      </c>
      <c r="C1695" s="312" t="str">
        <f t="shared" si="158"/>
        <v/>
      </c>
      <c r="D1695" s="311" t="str">
        <f t="shared" si="159"/>
        <v/>
      </c>
      <c r="E1695" s="309" t="str">
        <f t="shared" si="160"/>
        <v/>
      </c>
      <c r="F1695" s="309" t="str">
        <f t="shared" si="161"/>
        <v/>
      </c>
      <c r="G1695" s="310"/>
      <c r="H1695" s="309">
        <f t="shared" si="156"/>
        <v>0</v>
      </c>
    </row>
    <row r="1696" spans="2:8">
      <c r="B1696" s="313" t="str">
        <f t="shared" si="157"/>
        <v/>
      </c>
      <c r="C1696" s="312" t="str">
        <f t="shared" si="158"/>
        <v/>
      </c>
      <c r="D1696" s="311" t="str">
        <f t="shared" si="159"/>
        <v/>
      </c>
      <c r="E1696" s="309" t="str">
        <f t="shared" si="160"/>
        <v/>
      </c>
      <c r="F1696" s="309" t="str">
        <f t="shared" si="161"/>
        <v/>
      </c>
      <c r="G1696" s="310"/>
      <c r="H1696" s="309">
        <f t="shared" si="156"/>
        <v>0</v>
      </c>
    </row>
    <row r="1697" spans="2:8">
      <c r="B1697" s="313" t="str">
        <f t="shared" si="157"/>
        <v/>
      </c>
      <c r="C1697" s="312" t="str">
        <f t="shared" si="158"/>
        <v/>
      </c>
      <c r="D1697" s="311" t="str">
        <f t="shared" si="159"/>
        <v/>
      </c>
      <c r="E1697" s="309" t="str">
        <f t="shared" si="160"/>
        <v/>
      </c>
      <c r="F1697" s="309" t="str">
        <f t="shared" si="161"/>
        <v/>
      </c>
      <c r="G1697" s="310"/>
      <c r="H1697" s="309">
        <f t="shared" si="156"/>
        <v>0</v>
      </c>
    </row>
    <row r="1698" spans="2:8">
      <c r="B1698" s="313" t="str">
        <f t="shared" si="157"/>
        <v/>
      </c>
      <c r="C1698" s="312" t="str">
        <f t="shared" si="158"/>
        <v/>
      </c>
      <c r="D1698" s="311" t="str">
        <f t="shared" si="159"/>
        <v/>
      </c>
      <c r="E1698" s="309" t="str">
        <f t="shared" si="160"/>
        <v/>
      </c>
      <c r="F1698" s="309" t="str">
        <f t="shared" si="161"/>
        <v/>
      </c>
      <c r="G1698" s="310"/>
      <c r="H1698" s="309">
        <f t="shared" si="156"/>
        <v>0</v>
      </c>
    </row>
    <row r="1699" spans="2:8">
      <c r="B1699" s="313" t="str">
        <f t="shared" si="157"/>
        <v/>
      </c>
      <c r="C1699" s="312" t="str">
        <f t="shared" si="158"/>
        <v/>
      </c>
      <c r="D1699" s="311" t="str">
        <f t="shared" si="159"/>
        <v/>
      </c>
      <c r="E1699" s="309" t="str">
        <f t="shared" si="160"/>
        <v/>
      </c>
      <c r="F1699" s="309" t="str">
        <f t="shared" si="161"/>
        <v/>
      </c>
      <c r="G1699" s="310"/>
      <c r="H1699" s="309">
        <f t="shared" si="156"/>
        <v>0</v>
      </c>
    </row>
    <row r="1700" spans="2:8">
      <c r="B1700" s="313" t="str">
        <f t="shared" si="157"/>
        <v/>
      </c>
      <c r="C1700" s="312" t="str">
        <f t="shared" si="158"/>
        <v/>
      </c>
      <c r="D1700" s="311" t="str">
        <f t="shared" si="159"/>
        <v/>
      </c>
      <c r="E1700" s="309" t="str">
        <f t="shared" si="160"/>
        <v/>
      </c>
      <c r="F1700" s="309" t="str">
        <f t="shared" si="161"/>
        <v/>
      </c>
      <c r="G1700" s="310"/>
      <c r="H1700" s="309">
        <f t="shared" si="156"/>
        <v>0</v>
      </c>
    </row>
    <row r="1701" spans="2:8">
      <c r="B1701" s="313" t="str">
        <f t="shared" si="157"/>
        <v/>
      </c>
      <c r="C1701" s="312" t="str">
        <f t="shared" si="158"/>
        <v/>
      </c>
      <c r="D1701" s="311" t="str">
        <f t="shared" si="159"/>
        <v/>
      </c>
      <c r="E1701" s="309" t="str">
        <f t="shared" si="160"/>
        <v/>
      </c>
      <c r="F1701" s="309" t="str">
        <f t="shared" si="161"/>
        <v/>
      </c>
      <c r="G1701" s="310"/>
      <c r="H1701" s="309">
        <f t="shared" si="156"/>
        <v>0</v>
      </c>
    </row>
    <row r="1702" spans="2:8">
      <c r="B1702" s="313" t="str">
        <f t="shared" si="157"/>
        <v/>
      </c>
      <c r="C1702" s="312" t="str">
        <f t="shared" si="158"/>
        <v/>
      </c>
      <c r="D1702" s="311" t="str">
        <f t="shared" si="159"/>
        <v/>
      </c>
      <c r="E1702" s="309" t="str">
        <f t="shared" si="160"/>
        <v/>
      </c>
      <c r="F1702" s="309" t="str">
        <f t="shared" si="161"/>
        <v/>
      </c>
      <c r="G1702" s="310"/>
      <c r="H1702" s="309">
        <f t="shared" si="156"/>
        <v>0</v>
      </c>
    </row>
    <row r="1703" spans="2:8">
      <c r="B1703" s="313" t="str">
        <f t="shared" si="157"/>
        <v/>
      </c>
      <c r="C1703" s="312" t="str">
        <f t="shared" si="158"/>
        <v/>
      </c>
      <c r="D1703" s="311" t="str">
        <f t="shared" si="159"/>
        <v/>
      </c>
      <c r="E1703" s="309" t="str">
        <f t="shared" si="160"/>
        <v/>
      </c>
      <c r="F1703" s="309" t="str">
        <f t="shared" si="161"/>
        <v/>
      </c>
      <c r="G1703" s="310"/>
      <c r="H1703" s="309">
        <f t="shared" si="156"/>
        <v>0</v>
      </c>
    </row>
    <row r="1704" spans="2:8">
      <c r="B1704" s="313" t="str">
        <f t="shared" si="157"/>
        <v/>
      </c>
      <c r="C1704" s="312" t="str">
        <f t="shared" si="158"/>
        <v/>
      </c>
      <c r="D1704" s="311" t="str">
        <f t="shared" si="159"/>
        <v/>
      </c>
      <c r="E1704" s="309" t="str">
        <f t="shared" si="160"/>
        <v/>
      </c>
      <c r="F1704" s="309" t="str">
        <f t="shared" si="161"/>
        <v/>
      </c>
      <c r="G1704" s="310"/>
      <c r="H1704" s="309">
        <f t="shared" si="156"/>
        <v>0</v>
      </c>
    </row>
    <row r="1705" spans="2:8">
      <c r="B1705" s="313" t="str">
        <f t="shared" si="157"/>
        <v/>
      </c>
      <c r="C1705" s="312" t="str">
        <f t="shared" si="158"/>
        <v/>
      </c>
      <c r="D1705" s="311" t="str">
        <f t="shared" si="159"/>
        <v/>
      </c>
      <c r="E1705" s="309" t="str">
        <f t="shared" si="160"/>
        <v/>
      </c>
      <c r="F1705" s="309" t="str">
        <f t="shared" si="161"/>
        <v/>
      </c>
      <c r="G1705" s="310"/>
      <c r="H1705" s="309">
        <f t="shared" si="156"/>
        <v>0</v>
      </c>
    </row>
    <row r="1706" spans="2:8">
      <c r="B1706" s="313" t="str">
        <f t="shared" si="157"/>
        <v/>
      </c>
      <c r="C1706" s="312" t="str">
        <f t="shared" si="158"/>
        <v/>
      </c>
      <c r="D1706" s="311" t="str">
        <f t="shared" si="159"/>
        <v/>
      </c>
      <c r="E1706" s="309" t="str">
        <f t="shared" si="160"/>
        <v/>
      </c>
      <c r="F1706" s="309" t="str">
        <f t="shared" si="161"/>
        <v/>
      </c>
      <c r="G1706" s="310"/>
      <c r="H1706" s="309">
        <f t="shared" si="156"/>
        <v>0</v>
      </c>
    </row>
    <row r="1707" spans="2:8">
      <c r="B1707" s="313" t="str">
        <f t="shared" si="157"/>
        <v/>
      </c>
      <c r="C1707" s="312" t="str">
        <f t="shared" si="158"/>
        <v/>
      </c>
      <c r="D1707" s="311" t="str">
        <f t="shared" si="159"/>
        <v/>
      </c>
      <c r="E1707" s="309" t="str">
        <f t="shared" si="160"/>
        <v/>
      </c>
      <c r="F1707" s="309" t="str">
        <f t="shared" si="161"/>
        <v/>
      </c>
      <c r="G1707" s="310"/>
      <c r="H1707" s="309">
        <f t="shared" si="156"/>
        <v>0</v>
      </c>
    </row>
    <row r="1708" spans="2:8">
      <c r="B1708" s="313" t="str">
        <f t="shared" si="157"/>
        <v/>
      </c>
      <c r="C1708" s="312" t="str">
        <f t="shared" si="158"/>
        <v/>
      </c>
      <c r="D1708" s="311" t="str">
        <f t="shared" si="159"/>
        <v/>
      </c>
      <c r="E1708" s="309" t="str">
        <f t="shared" si="160"/>
        <v/>
      </c>
      <c r="F1708" s="309" t="str">
        <f t="shared" si="161"/>
        <v/>
      </c>
      <c r="G1708" s="310"/>
      <c r="H1708" s="309">
        <f t="shared" si="156"/>
        <v>0</v>
      </c>
    </row>
    <row r="1709" spans="2:8">
      <c r="B1709" s="313" t="str">
        <f t="shared" si="157"/>
        <v/>
      </c>
      <c r="C1709" s="312" t="str">
        <f t="shared" si="158"/>
        <v/>
      </c>
      <c r="D1709" s="311" t="str">
        <f t="shared" si="159"/>
        <v/>
      </c>
      <c r="E1709" s="309" t="str">
        <f t="shared" si="160"/>
        <v/>
      </c>
      <c r="F1709" s="309" t="str">
        <f t="shared" si="161"/>
        <v/>
      </c>
      <c r="G1709" s="310"/>
      <c r="H1709" s="309">
        <f t="shared" si="156"/>
        <v>0</v>
      </c>
    </row>
    <row r="1710" spans="2:8">
      <c r="B1710" s="313" t="str">
        <f t="shared" si="157"/>
        <v/>
      </c>
      <c r="C1710" s="312" t="str">
        <f t="shared" si="158"/>
        <v/>
      </c>
      <c r="D1710" s="311" t="str">
        <f t="shared" si="159"/>
        <v/>
      </c>
      <c r="E1710" s="309" t="str">
        <f t="shared" si="160"/>
        <v/>
      </c>
      <c r="F1710" s="309" t="str">
        <f t="shared" si="161"/>
        <v/>
      </c>
      <c r="G1710" s="310"/>
      <c r="H1710" s="309">
        <f t="shared" si="156"/>
        <v>0</v>
      </c>
    </row>
    <row r="1711" spans="2:8">
      <c r="B1711" s="313" t="str">
        <f t="shared" si="157"/>
        <v/>
      </c>
      <c r="C1711" s="312" t="str">
        <f t="shared" si="158"/>
        <v/>
      </c>
      <c r="D1711" s="311" t="str">
        <f t="shared" si="159"/>
        <v/>
      </c>
      <c r="E1711" s="309" t="str">
        <f t="shared" si="160"/>
        <v/>
      </c>
      <c r="F1711" s="309" t="str">
        <f t="shared" si="161"/>
        <v/>
      </c>
      <c r="G1711" s="310"/>
      <c r="H1711" s="309">
        <f t="shared" si="156"/>
        <v>0</v>
      </c>
    </row>
    <row r="1712" spans="2:8">
      <c r="B1712" s="313" t="str">
        <f t="shared" si="157"/>
        <v/>
      </c>
      <c r="C1712" s="312" t="str">
        <f t="shared" si="158"/>
        <v/>
      </c>
      <c r="D1712" s="311" t="str">
        <f t="shared" si="159"/>
        <v/>
      </c>
      <c r="E1712" s="309" t="str">
        <f t="shared" si="160"/>
        <v/>
      </c>
      <c r="F1712" s="309" t="str">
        <f t="shared" si="161"/>
        <v/>
      </c>
      <c r="G1712" s="310"/>
      <c r="H1712" s="309">
        <f t="shared" si="156"/>
        <v>0</v>
      </c>
    </row>
    <row r="1713" spans="2:8">
      <c r="B1713" s="313" t="str">
        <f t="shared" si="157"/>
        <v/>
      </c>
      <c r="C1713" s="312" t="str">
        <f t="shared" si="158"/>
        <v/>
      </c>
      <c r="D1713" s="311" t="str">
        <f t="shared" si="159"/>
        <v/>
      </c>
      <c r="E1713" s="309" t="str">
        <f t="shared" si="160"/>
        <v/>
      </c>
      <c r="F1713" s="309" t="str">
        <f t="shared" si="161"/>
        <v/>
      </c>
      <c r="G1713" s="310"/>
      <c r="H1713" s="309">
        <f t="shared" si="156"/>
        <v>0</v>
      </c>
    </row>
    <row r="1714" spans="2:8">
      <c r="B1714" s="313" t="str">
        <f t="shared" si="157"/>
        <v/>
      </c>
      <c r="C1714" s="312" t="str">
        <f t="shared" si="158"/>
        <v/>
      </c>
      <c r="D1714" s="311" t="str">
        <f t="shared" si="159"/>
        <v/>
      </c>
      <c r="E1714" s="309" t="str">
        <f t="shared" si="160"/>
        <v/>
      </c>
      <c r="F1714" s="309" t="str">
        <f t="shared" si="161"/>
        <v/>
      </c>
      <c r="G1714" s="310"/>
      <c r="H1714" s="309">
        <f t="shared" si="156"/>
        <v>0</v>
      </c>
    </row>
    <row r="1715" spans="2:8">
      <c r="B1715" s="313" t="str">
        <f t="shared" si="157"/>
        <v/>
      </c>
      <c r="C1715" s="312" t="str">
        <f t="shared" si="158"/>
        <v/>
      </c>
      <c r="D1715" s="311" t="str">
        <f t="shared" si="159"/>
        <v/>
      </c>
      <c r="E1715" s="309" t="str">
        <f t="shared" si="160"/>
        <v/>
      </c>
      <c r="F1715" s="309" t="str">
        <f t="shared" si="161"/>
        <v/>
      </c>
      <c r="G1715" s="310"/>
      <c r="H1715" s="309">
        <f t="shared" si="156"/>
        <v>0</v>
      </c>
    </row>
    <row r="1716" spans="2:8">
      <c r="B1716" s="313" t="str">
        <f t="shared" si="157"/>
        <v/>
      </c>
      <c r="C1716" s="312" t="str">
        <f t="shared" si="158"/>
        <v/>
      </c>
      <c r="D1716" s="311" t="str">
        <f t="shared" si="159"/>
        <v/>
      </c>
      <c r="E1716" s="309" t="str">
        <f t="shared" si="160"/>
        <v/>
      </c>
      <c r="F1716" s="309" t="str">
        <f t="shared" si="161"/>
        <v/>
      </c>
      <c r="G1716" s="310"/>
      <c r="H1716" s="309">
        <f t="shared" si="156"/>
        <v>0</v>
      </c>
    </row>
    <row r="1717" spans="2:8">
      <c r="B1717" s="313" t="str">
        <f t="shared" si="157"/>
        <v/>
      </c>
      <c r="C1717" s="312" t="str">
        <f t="shared" si="158"/>
        <v/>
      </c>
      <c r="D1717" s="311" t="str">
        <f t="shared" si="159"/>
        <v/>
      </c>
      <c r="E1717" s="309" t="str">
        <f t="shared" si="160"/>
        <v/>
      </c>
      <c r="F1717" s="309" t="str">
        <f t="shared" si="161"/>
        <v/>
      </c>
      <c r="G1717" s="310"/>
      <c r="H1717" s="309">
        <f t="shared" si="156"/>
        <v>0</v>
      </c>
    </row>
    <row r="1718" spans="2:8">
      <c r="B1718" s="313" t="str">
        <f t="shared" si="157"/>
        <v/>
      </c>
      <c r="C1718" s="312" t="str">
        <f t="shared" si="158"/>
        <v/>
      </c>
      <c r="D1718" s="311" t="str">
        <f t="shared" si="159"/>
        <v/>
      </c>
      <c r="E1718" s="309" t="str">
        <f t="shared" si="160"/>
        <v/>
      </c>
      <c r="F1718" s="309" t="str">
        <f t="shared" si="161"/>
        <v/>
      </c>
      <c r="G1718" s="310"/>
      <c r="H1718" s="309">
        <f t="shared" si="156"/>
        <v>0</v>
      </c>
    </row>
    <row r="1719" spans="2:8">
      <c r="B1719" s="313" t="str">
        <f t="shared" si="157"/>
        <v/>
      </c>
      <c r="C1719" s="312" t="str">
        <f t="shared" si="158"/>
        <v/>
      </c>
      <c r="D1719" s="311" t="str">
        <f t="shared" si="159"/>
        <v/>
      </c>
      <c r="E1719" s="309" t="str">
        <f t="shared" si="160"/>
        <v/>
      </c>
      <c r="F1719" s="309" t="str">
        <f t="shared" si="161"/>
        <v/>
      </c>
      <c r="G1719" s="310"/>
      <c r="H1719" s="309">
        <f t="shared" si="156"/>
        <v>0</v>
      </c>
    </row>
    <row r="1720" spans="2:8">
      <c r="B1720" s="313" t="str">
        <f t="shared" si="157"/>
        <v/>
      </c>
      <c r="C1720" s="312" t="str">
        <f t="shared" si="158"/>
        <v/>
      </c>
      <c r="D1720" s="311" t="str">
        <f t="shared" si="159"/>
        <v/>
      </c>
      <c r="E1720" s="309" t="str">
        <f t="shared" si="160"/>
        <v/>
      </c>
      <c r="F1720" s="309" t="str">
        <f t="shared" si="161"/>
        <v/>
      </c>
      <c r="G1720" s="310"/>
      <c r="H1720" s="309">
        <f t="shared" si="156"/>
        <v>0</v>
      </c>
    </row>
    <row r="1721" spans="2:8">
      <c r="B1721" s="313" t="str">
        <f t="shared" si="157"/>
        <v/>
      </c>
      <c r="C1721" s="312" t="str">
        <f t="shared" si="158"/>
        <v/>
      </c>
      <c r="D1721" s="311" t="str">
        <f t="shared" si="159"/>
        <v/>
      </c>
      <c r="E1721" s="309" t="str">
        <f t="shared" si="160"/>
        <v/>
      </c>
      <c r="F1721" s="309" t="str">
        <f t="shared" si="161"/>
        <v/>
      </c>
      <c r="G1721" s="310"/>
      <c r="H1721" s="309">
        <f t="shared" si="156"/>
        <v>0</v>
      </c>
    </row>
    <row r="1722" spans="2:8">
      <c r="B1722" s="313" t="str">
        <f t="shared" si="157"/>
        <v/>
      </c>
      <c r="C1722" s="312" t="str">
        <f t="shared" si="158"/>
        <v/>
      </c>
      <c r="D1722" s="311" t="str">
        <f t="shared" si="159"/>
        <v/>
      </c>
      <c r="E1722" s="309" t="str">
        <f t="shared" si="160"/>
        <v/>
      </c>
      <c r="F1722" s="309" t="str">
        <f t="shared" si="161"/>
        <v/>
      </c>
      <c r="G1722" s="310"/>
      <c r="H1722" s="309">
        <f t="shared" si="156"/>
        <v>0</v>
      </c>
    </row>
    <row r="1723" spans="2:8">
      <c r="B1723" s="313" t="str">
        <f t="shared" si="157"/>
        <v/>
      </c>
      <c r="C1723" s="312" t="str">
        <f t="shared" si="158"/>
        <v/>
      </c>
      <c r="D1723" s="311" t="str">
        <f t="shared" si="159"/>
        <v/>
      </c>
      <c r="E1723" s="309" t="str">
        <f t="shared" si="160"/>
        <v/>
      </c>
      <c r="F1723" s="309" t="str">
        <f t="shared" si="161"/>
        <v/>
      </c>
      <c r="G1723" s="310"/>
      <c r="H1723" s="309">
        <f t="shared" si="156"/>
        <v>0</v>
      </c>
    </row>
    <row r="1724" spans="2:8">
      <c r="B1724" s="313" t="str">
        <f t="shared" si="157"/>
        <v/>
      </c>
      <c r="C1724" s="312" t="str">
        <f t="shared" si="158"/>
        <v/>
      </c>
      <c r="D1724" s="311" t="str">
        <f t="shared" si="159"/>
        <v/>
      </c>
      <c r="E1724" s="309" t="str">
        <f t="shared" si="160"/>
        <v/>
      </c>
      <c r="F1724" s="309" t="str">
        <f t="shared" si="161"/>
        <v/>
      </c>
      <c r="G1724" s="310"/>
      <c r="H1724" s="309">
        <f t="shared" si="156"/>
        <v>0</v>
      </c>
    </row>
    <row r="1725" spans="2:8">
      <c r="B1725" s="313" t="str">
        <f t="shared" si="157"/>
        <v/>
      </c>
      <c r="C1725" s="312" t="str">
        <f t="shared" si="158"/>
        <v/>
      </c>
      <c r="D1725" s="311" t="str">
        <f t="shared" si="159"/>
        <v/>
      </c>
      <c r="E1725" s="309" t="str">
        <f t="shared" si="160"/>
        <v/>
      </c>
      <c r="F1725" s="309" t="str">
        <f t="shared" si="161"/>
        <v/>
      </c>
      <c r="G1725" s="310"/>
      <c r="H1725" s="309">
        <f t="shared" si="156"/>
        <v>0</v>
      </c>
    </row>
    <row r="1726" spans="2:8">
      <c r="B1726" s="313" t="str">
        <f t="shared" si="157"/>
        <v/>
      </c>
      <c r="C1726" s="312" t="str">
        <f t="shared" si="158"/>
        <v/>
      </c>
      <c r="D1726" s="311" t="str">
        <f t="shared" si="159"/>
        <v/>
      </c>
      <c r="E1726" s="309" t="str">
        <f t="shared" si="160"/>
        <v/>
      </c>
      <c r="F1726" s="309" t="str">
        <f t="shared" si="161"/>
        <v/>
      </c>
      <c r="G1726" s="310"/>
      <c r="H1726" s="309">
        <f t="shared" si="156"/>
        <v>0</v>
      </c>
    </row>
    <row r="1727" spans="2:8">
      <c r="B1727" s="313" t="str">
        <f t="shared" si="157"/>
        <v/>
      </c>
      <c r="C1727" s="312" t="str">
        <f t="shared" si="158"/>
        <v/>
      </c>
      <c r="D1727" s="311" t="str">
        <f t="shared" si="159"/>
        <v/>
      </c>
      <c r="E1727" s="309" t="str">
        <f t="shared" si="160"/>
        <v/>
      </c>
      <c r="F1727" s="309" t="str">
        <f t="shared" si="161"/>
        <v/>
      </c>
      <c r="G1727" s="310"/>
      <c r="H1727" s="309">
        <f t="shared" si="156"/>
        <v>0</v>
      </c>
    </row>
    <row r="1728" spans="2:8">
      <c r="B1728" s="313" t="str">
        <f t="shared" si="157"/>
        <v/>
      </c>
      <c r="C1728" s="312" t="str">
        <f t="shared" si="158"/>
        <v/>
      </c>
      <c r="D1728" s="311" t="str">
        <f t="shared" si="159"/>
        <v/>
      </c>
      <c r="E1728" s="309" t="str">
        <f t="shared" si="160"/>
        <v/>
      </c>
      <c r="F1728" s="309" t="str">
        <f t="shared" si="161"/>
        <v/>
      </c>
      <c r="G1728" s="310"/>
      <c r="H1728" s="309">
        <f t="shared" si="156"/>
        <v>0</v>
      </c>
    </row>
    <row r="1729" spans="2:8">
      <c r="B1729" s="313" t="str">
        <f t="shared" si="157"/>
        <v/>
      </c>
      <c r="C1729" s="312" t="str">
        <f t="shared" si="158"/>
        <v/>
      </c>
      <c r="D1729" s="311" t="str">
        <f t="shared" si="159"/>
        <v/>
      </c>
      <c r="E1729" s="309" t="str">
        <f t="shared" si="160"/>
        <v/>
      </c>
      <c r="F1729" s="309" t="str">
        <f t="shared" si="161"/>
        <v/>
      </c>
      <c r="G1729" s="310"/>
      <c r="H1729" s="309">
        <f t="shared" si="156"/>
        <v>0</v>
      </c>
    </row>
    <row r="1730" spans="2:8">
      <c r="B1730" s="313" t="str">
        <f t="shared" si="157"/>
        <v/>
      </c>
      <c r="C1730" s="312" t="str">
        <f t="shared" si="158"/>
        <v/>
      </c>
      <c r="D1730" s="311" t="str">
        <f t="shared" si="159"/>
        <v/>
      </c>
      <c r="E1730" s="309" t="str">
        <f t="shared" si="160"/>
        <v/>
      </c>
      <c r="F1730" s="309" t="str">
        <f t="shared" si="161"/>
        <v/>
      </c>
      <c r="G1730" s="310"/>
      <c r="H1730" s="309">
        <f t="shared" si="156"/>
        <v>0</v>
      </c>
    </row>
    <row r="1731" spans="2:8">
      <c r="B1731" s="313" t="str">
        <f t="shared" si="157"/>
        <v/>
      </c>
      <c r="C1731" s="312" t="str">
        <f t="shared" si="158"/>
        <v/>
      </c>
      <c r="D1731" s="311" t="str">
        <f t="shared" si="159"/>
        <v/>
      </c>
      <c r="E1731" s="309" t="str">
        <f t="shared" si="160"/>
        <v/>
      </c>
      <c r="F1731" s="309" t="str">
        <f t="shared" si="161"/>
        <v/>
      </c>
      <c r="G1731" s="310"/>
      <c r="H1731" s="309">
        <f t="shared" si="156"/>
        <v>0</v>
      </c>
    </row>
    <row r="1732" spans="2:8">
      <c r="B1732" s="313" t="str">
        <f t="shared" si="157"/>
        <v/>
      </c>
      <c r="C1732" s="312" t="str">
        <f t="shared" si="158"/>
        <v/>
      </c>
      <c r="D1732" s="311" t="str">
        <f t="shared" si="159"/>
        <v/>
      </c>
      <c r="E1732" s="309" t="str">
        <f t="shared" si="160"/>
        <v/>
      </c>
      <c r="F1732" s="309" t="str">
        <f t="shared" si="161"/>
        <v/>
      </c>
      <c r="G1732" s="310"/>
      <c r="H1732" s="309">
        <f t="shared" si="156"/>
        <v>0</v>
      </c>
    </row>
    <row r="1733" spans="2:8">
      <c r="B1733" s="313" t="str">
        <f t="shared" si="157"/>
        <v/>
      </c>
      <c r="C1733" s="312" t="str">
        <f t="shared" si="158"/>
        <v/>
      </c>
      <c r="D1733" s="311" t="str">
        <f t="shared" si="159"/>
        <v/>
      </c>
      <c r="E1733" s="309" t="str">
        <f t="shared" si="160"/>
        <v/>
      </c>
      <c r="F1733" s="309" t="str">
        <f t="shared" si="161"/>
        <v/>
      </c>
      <c r="G1733" s="310"/>
      <c r="H1733" s="309">
        <f t="shared" si="156"/>
        <v>0</v>
      </c>
    </row>
    <row r="1734" spans="2:8">
      <c r="B1734" s="313" t="str">
        <f t="shared" si="157"/>
        <v/>
      </c>
      <c r="C1734" s="312" t="str">
        <f t="shared" si="158"/>
        <v/>
      </c>
      <c r="D1734" s="311" t="str">
        <f t="shared" si="159"/>
        <v/>
      </c>
      <c r="E1734" s="309" t="str">
        <f t="shared" si="160"/>
        <v/>
      </c>
      <c r="F1734" s="309" t="str">
        <f t="shared" si="161"/>
        <v/>
      </c>
      <c r="G1734" s="310"/>
      <c r="H1734" s="309">
        <f t="shared" si="156"/>
        <v>0</v>
      </c>
    </row>
    <row r="1735" spans="2:8">
      <c r="B1735" s="313" t="str">
        <f t="shared" si="157"/>
        <v/>
      </c>
      <c r="C1735" s="312" t="str">
        <f t="shared" si="158"/>
        <v/>
      </c>
      <c r="D1735" s="311" t="str">
        <f t="shared" si="159"/>
        <v/>
      </c>
      <c r="E1735" s="309" t="str">
        <f t="shared" si="160"/>
        <v/>
      </c>
      <c r="F1735" s="309" t="str">
        <f t="shared" si="161"/>
        <v/>
      </c>
      <c r="G1735" s="310"/>
      <c r="H1735" s="309">
        <f t="shared" si="156"/>
        <v>0</v>
      </c>
    </row>
    <row r="1736" spans="2:8">
      <c r="B1736" s="313" t="str">
        <f t="shared" si="157"/>
        <v/>
      </c>
      <c r="C1736" s="312" t="str">
        <f t="shared" si="158"/>
        <v/>
      </c>
      <c r="D1736" s="311" t="str">
        <f t="shared" si="159"/>
        <v/>
      </c>
      <c r="E1736" s="309" t="str">
        <f t="shared" si="160"/>
        <v/>
      </c>
      <c r="F1736" s="309" t="str">
        <f t="shared" si="161"/>
        <v/>
      </c>
      <c r="G1736" s="310"/>
      <c r="H1736" s="309">
        <f t="shared" si="156"/>
        <v>0</v>
      </c>
    </row>
    <row r="1737" spans="2:8">
      <c r="B1737" s="313" t="str">
        <f t="shared" si="157"/>
        <v/>
      </c>
      <c r="C1737" s="312" t="str">
        <f t="shared" si="158"/>
        <v/>
      </c>
      <c r="D1737" s="311" t="str">
        <f t="shared" si="159"/>
        <v/>
      </c>
      <c r="E1737" s="309" t="str">
        <f t="shared" si="160"/>
        <v/>
      </c>
      <c r="F1737" s="309" t="str">
        <f t="shared" si="161"/>
        <v/>
      </c>
      <c r="G1737" s="310"/>
      <c r="H1737" s="309">
        <f t="shared" si="156"/>
        <v>0</v>
      </c>
    </row>
    <row r="1738" spans="2:8">
      <c r="B1738" s="313" t="str">
        <f t="shared" si="157"/>
        <v/>
      </c>
      <c r="C1738" s="312" t="str">
        <f t="shared" si="158"/>
        <v/>
      </c>
      <c r="D1738" s="311" t="str">
        <f t="shared" si="159"/>
        <v/>
      </c>
      <c r="E1738" s="309" t="str">
        <f t="shared" si="160"/>
        <v/>
      </c>
      <c r="F1738" s="309" t="str">
        <f t="shared" si="161"/>
        <v/>
      </c>
      <c r="G1738" s="310"/>
      <c r="H1738" s="309">
        <f t="shared" si="156"/>
        <v>0</v>
      </c>
    </row>
    <row r="1739" spans="2:8">
      <c r="B1739" s="313" t="str">
        <f t="shared" si="157"/>
        <v/>
      </c>
      <c r="C1739" s="312" t="str">
        <f t="shared" si="158"/>
        <v/>
      </c>
      <c r="D1739" s="311" t="str">
        <f t="shared" si="159"/>
        <v/>
      </c>
      <c r="E1739" s="309" t="str">
        <f t="shared" si="160"/>
        <v/>
      </c>
      <c r="F1739" s="309" t="str">
        <f t="shared" si="161"/>
        <v/>
      </c>
      <c r="G1739" s="310"/>
      <c r="H1739" s="309">
        <f t="shared" si="156"/>
        <v>0</v>
      </c>
    </row>
    <row r="1740" spans="2:8">
      <c r="B1740" s="313" t="str">
        <f t="shared" si="157"/>
        <v/>
      </c>
      <c r="C1740" s="312" t="str">
        <f t="shared" si="158"/>
        <v/>
      </c>
      <c r="D1740" s="311" t="str">
        <f t="shared" si="159"/>
        <v/>
      </c>
      <c r="E1740" s="309" t="str">
        <f t="shared" si="160"/>
        <v/>
      </c>
      <c r="F1740" s="309" t="str">
        <f t="shared" si="161"/>
        <v/>
      </c>
      <c r="G1740" s="310"/>
      <c r="H1740" s="309">
        <f t="shared" si="156"/>
        <v>0</v>
      </c>
    </row>
    <row r="1741" spans="2:8">
      <c r="B1741" s="313" t="str">
        <f t="shared" si="157"/>
        <v/>
      </c>
      <c r="C1741" s="312" t="str">
        <f t="shared" si="158"/>
        <v/>
      </c>
      <c r="D1741" s="311" t="str">
        <f t="shared" si="159"/>
        <v/>
      </c>
      <c r="E1741" s="309" t="str">
        <f t="shared" si="160"/>
        <v/>
      </c>
      <c r="F1741" s="309" t="str">
        <f t="shared" si="161"/>
        <v/>
      </c>
      <c r="G1741" s="310"/>
      <c r="H1741" s="309">
        <f t="shared" si="156"/>
        <v>0</v>
      </c>
    </row>
    <row r="1742" spans="2:8">
      <c r="B1742" s="313" t="str">
        <f t="shared" si="157"/>
        <v/>
      </c>
      <c r="C1742" s="312" t="str">
        <f t="shared" si="158"/>
        <v/>
      </c>
      <c r="D1742" s="311" t="str">
        <f t="shared" si="159"/>
        <v/>
      </c>
      <c r="E1742" s="309" t="str">
        <f t="shared" si="160"/>
        <v/>
      </c>
      <c r="F1742" s="309" t="str">
        <f t="shared" si="161"/>
        <v/>
      </c>
      <c r="G1742" s="310"/>
      <c r="H1742" s="309">
        <f t="shared" si="156"/>
        <v>0</v>
      </c>
    </row>
    <row r="1743" spans="2:8">
      <c r="B1743" s="313" t="str">
        <f t="shared" si="157"/>
        <v/>
      </c>
      <c r="C1743" s="312" t="str">
        <f t="shared" si="158"/>
        <v/>
      </c>
      <c r="D1743" s="311" t="str">
        <f t="shared" si="159"/>
        <v/>
      </c>
      <c r="E1743" s="309" t="str">
        <f t="shared" si="160"/>
        <v/>
      </c>
      <c r="F1743" s="309" t="str">
        <f t="shared" si="161"/>
        <v/>
      </c>
      <c r="G1743" s="310"/>
      <c r="H1743" s="309">
        <f t="shared" si="156"/>
        <v>0</v>
      </c>
    </row>
    <row r="1744" spans="2:8">
      <c r="B1744" s="313" t="str">
        <f t="shared" si="157"/>
        <v/>
      </c>
      <c r="C1744" s="312" t="str">
        <f t="shared" si="158"/>
        <v/>
      </c>
      <c r="D1744" s="311" t="str">
        <f t="shared" si="159"/>
        <v/>
      </c>
      <c r="E1744" s="309" t="str">
        <f t="shared" si="160"/>
        <v/>
      </c>
      <c r="F1744" s="309" t="str">
        <f t="shared" si="161"/>
        <v/>
      </c>
      <c r="G1744" s="310"/>
      <c r="H1744" s="309">
        <f t="shared" si="156"/>
        <v>0</v>
      </c>
    </row>
    <row r="1745" spans="2:8">
      <c r="B1745" s="313" t="str">
        <f t="shared" si="157"/>
        <v/>
      </c>
      <c r="C1745" s="312" t="str">
        <f t="shared" si="158"/>
        <v/>
      </c>
      <c r="D1745" s="311" t="str">
        <f t="shared" si="159"/>
        <v/>
      </c>
      <c r="E1745" s="309" t="str">
        <f t="shared" si="160"/>
        <v/>
      </c>
      <c r="F1745" s="309" t="str">
        <f t="shared" si="161"/>
        <v/>
      </c>
      <c r="G1745" s="310"/>
      <c r="H1745" s="309">
        <f t="shared" ref="H1745:H1808" si="162">IF(B1745="",0,ROUND(H1744-E1745-G1745,2))</f>
        <v>0</v>
      </c>
    </row>
    <row r="1746" spans="2:8">
      <c r="B1746" s="313" t="str">
        <f t="shared" ref="B1746:B1809" si="163">IF(B1745&lt;$H$7,IF(H1745&gt;0,B1745+1,""),"")</f>
        <v/>
      </c>
      <c r="C1746" s="312" t="str">
        <f t="shared" ref="C1746:C1809" si="164">IF(B1746="","",IF(B1746&lt;=$H$7,IF(payments_per_year=26,DATE(YEAR(start_date),MONTH(start_date),DAY(start_date)+14*B1746),IF(payments_per_year=52,DATE(YEAR(start_date),MONTH(start_date),DAY(start_date)+7*B1746),DATE(YEAR(start_date),MONTH(start_date)+B1746*12/$D$9,DAY(start_date)))),""))</f>
        <v/>
      </c>
      <c r="D1746" s="311" t="str">
        <f t="shared" ref="D1746:D1809" si="165">IF(C1746="","",IF($H$6+F1746&gt;H1745,ROUND(H1745+F1746,2),$H$6))</f>
        <v/>
      </c>
      <c r="E1746" s="309" t="str">
        <f t="shared" ref="E1746:E1809" si="166">IF(C1746="","",D1746-F1746)</f>
        <v/>
      </c>
      <c r="F1746" s="309" t="str">
        <f t="shared" ref="F1746:F1809" si="167">IF(C1746="","",ROUND(H1745*$D$7/payments_per_year,2))</f>
        <v/>
      </c>
      <c r="G1746" s="310"/>
      <c r="H1746" s="309">
        <f t="shared" si="162"/>
        <v>0</v>
      </c>
    </row>
    <row r="1747" spans="2:8">
      <c r="B1747" s="313" t="str">
        <f t="shared" si="163"/>
        <v/>
      </c>
      <c r="C1747" s="312" t="str">
        <f t="shared" si="164"/>
        <v/>
      </c>
      <c r="D1747" s="311" t="str">
        <f t="shared" si="165"/>
        <v/>
      </c>
      <c r="E1747" s="309" t="str">
        <f t="shared" si="166"/>
        <v/>
      </c>
      <c r="F1747" s="309" t="str">
        <f t="shared" si="167"/>
        <v/>
      </c>
      <c r="G1747" s="310"/>
      <c r="H1747" s="309">
        <f t="shared" si="162"/>
        <v>0</v>
      </c>
    </row>
    <row r="1748" spans="2:8">
      <c r="B1748" s="313" t="str">
        <f t="shared" si="163"/>
        <v/>
      </c>
      <c r="C1748" s="312" t="str">
        <f t="shared" si="164"/>
        <v/>
      </c>
      <c r="D1748" s="311" t="str">
        <f t="shared" si="165"/>
        <v/>
      </c>
      <c r="E1748" s="309" t="str">
        <f t="shared" si="166"/>
        <v/>
      </c>
      <c r="F1748" s="309" t="str">
        <f t="shared" si="167"/>
        <v/>
      </c>
      <c r="G1748" s="310"/>
      <c r="H1748" s="309">
        <f t="shared" si="162"/>
        <v>0</v>
      </c>
    </row>
    <row r="1749" spans="2:8">
      <c r="B1749" s="313" t="str">
        <f t="shared" si="163"/>
        <v/>
      </c>
      <c r="C1749" s="312" t="str">
        <f t="shared" si="164"/>
        <v/>
      </c>
      <c r="D1749" s="311" t="str">
        <f t="shared" si="165"/>
        <v/>
      </c>
      <c r="E1749" s="309" t="str">
        <f t="shared" si="166"/>
        <v/>
      </c>
      <c r="F1749" s="309" t="str">
        <f t="shared" si="167"/>
        <v/>
      </c>
      <c r="G1749" s="310"/>
      <c r="H1749" s="309">
        <f t="shared" si="162"/>
        <v>0</v>
      </c>
    </row>
    <row r="1750" spans="2:8">
      <c r="B1750" s="313" t="str">
        <f t="shared" si="163"/>
        <v/>
      </c>
      <c r="C1750" s="312" t="str">
        <f t="shared" si="164"/>
        <v/>
      </c>
      <c r="D1750" s="311" t="str">
        <f t="shared" si="165"/>
        <v/>
      </c>
      <c r="E1750" s="309" t="str">
        <f t="shared" si="166"/>
        <v/>
      </c>
      <c r="F1750" s="309" t="str">
        <f t="shared" si="167"/>
        <v/>
      </c>
      <c r="G1750" s="310"/>
      <c r="H1750" s="309">
        <f t="shared" si="162"/>
        <v>0</v>
      </c>
    </row>
    <row r="1751" spans="2:8">
      <c r="B1751" s="313" t="str">
        <f t="shared" si="163"/>
        <v/>
      </c>
      <c r="C1751" s="312" t="str">
        <f t="shared" si="164"/>
        <v/>
      </c>
      <c r="D1751" s="311" t="str">
        <f t="shared" si="165"/>
        <v/>
      </c>
      <c r="E1751" s="309" t="str">
        <f t="shared" si="166"/>
        <v/>
      </c>
      <c r="F1751" s="309" t="str">
        <f t="shared" si="167"/>
        <v/>
      </c>
      <c r="G1751" s="310"/>
      <c r="H1751" s="309">
        <f t="shared" si="162"/>
        <v>0</v>
      </c>
    </row>
    <row r="1752" spans="2:8">
      <c r="B1752" s="313" t="str">
        <f t="shared" si="163"/>
        <v/>
      </c>
      <c r="C1752" s="312" t="str">
        <f t="shared" si="164"/>
        <v/>
      </c>
      <c r="D1752" s="311" t="str">
        <f t="shared" si="165"/>
        <v/>
      </c>
      <c r="E1752" s="309" t="str">
        <f t="shared" si="166"/>
        <v/>
      </c>
      <c r="F1752" s="309" t="str">
        <f t="shared" si="167"/>
        <v/>
      </c>
      <c r="G1752" s="310"/>
      <c r="H1752" s="309">
        <f t="shared" si="162"/>
        <v>0</v>
      </c>
    </row>
    <row r="1753" spans="2:8">
      <c r="B1753" s="313" t="str">
        <f t="shared" si="163"/>
        <v/>
      </c>
      <c r="C1753" s="312" t="str">
        <f t="shared" si="164"/>
        <v/>
      </c>
      <c r="D1753" s="311" t="str">
        <f t="shared" si="165"/>
        <v/>
      </c>
      <c r="E1753" s="309" t="str">
        <f t="shared" si="166"/>
        <v/>
      </c>
      <c r="F1753" s="309" t="str">
        <f t="shared" si="167"/>
        <v/>
      </c>
      <c r="G1753" s="310"/>
      <c r="H1753" s="309">
        <f t="shared" si="162"/>
        <v>0</v>
      </c>
    </row>
    <row r="1754" spans="2:8">
      <c r="B1754" s="313" t="str">
        <f t="shared" si="163"/>
        <v/>
      </c>
      <c r="C1754" s="312" t="str">
        <f t="shared" si="164"/>
        <v/>
      </c>
      <c r="D1754" s="311" t="str">
        <f t="shared" si="165"/>
        <v/>
      </c>
      <c r="E1754" s="309" t="str">
        <f t="shared" si="166"/>
        <v/>
      </c>
      <c r="F1754" s="309" t="str">
        <f t="shared" si="167"/>
        <v/>
      </c>
      <c r="G1754" s="310"/>
      <c r="H1754" s="309">
        <f t="shared" si="162"/>
        <v>0</v>
      </c>
    </row>
    <row r="1755" spans="2:8">
      <c r="B1755" s="313" t="str">
        <f t="shared" si="163"/>
        <v/>
      </c>
      <c r="C1755" s="312" t="str">
        <f t="shared" si="164"/>
        <v/>
      </c>
      <c r="D1755" s="311" t="str">
        <f t="shared" si="165"/>
        <v/>
      </c>
      <c r="E1755" s="309" t="str">
        <f t="shared" si="166"/>
        <v/>
      </c>
      <c r="F1755" s="309" t="str">
        <f t="shared" si="167"/>
        <v/>
      </c>
      <c r="G1755" s="310"/>
      <c r="H1755" s="309">
        <f t="shared" si="162"/>
        <v>0</v>
      </c>
    </row>
    <row r="1756" spans="2:8">
      <c r="B1756" s="313" t="str">
        <f t="shared" si="163"/>
        <v/>
      </c>
      <c r="C1756" s="312" t="str">
        <f t="shared" si="164"/>
        <v/>
      </c>
      <c r="D1756" s="311" t="str">
        <f t="shared" si="165"/>
        <v/>
      </c>
      <c r="E1756" s="309" t="str">
        <f t="shared" si="166"/>
        <v/>
      </c>
      <c r="F1756" s="309" t="str">
        <f t="shared" si="167"/>
        <v/>
      </c>
      <c r="G1756" s="310"/>
      <c r="H1756" s="309">
        <f t="shared" si="162"/>
        <v>0</v>
      </c>
    </row>
    <row r="1757" spans="2:8">
      <c r="B1757" s="313" t="str">
        <f t="shared" si="163"/>
        <v/>
      </c>
      <c r="C1757" s="312" t="str">
        <f t="shared" si="164"/>
        <v/>
      </c>
      <c r="D1757" s="311" t="str">
        <f t="shared" si="165"/>
        <v/>
      </c>
      <c r="E1757" s="309" t="str">
        <f t="shared" si="166"/>
        <v/>
      </c>
      <c r="F1757" s="309" t="str">
        <f t="shared" si="167"/>
        <v/>
      </c>
      <c r="G1757" s="310"/>
      <c r="H1757" s="309">
        <f t="shared" si="162"/>
        <v>0</v>
      </c>
    </row>
    <row r="1758" spans="2:8">
      <c r="B1758" s="313" t="str">
        <f t="shared" si="163"/>
        <v/>
      </c>
      <c r="C1758" s="312" t="str">
        <f t="shared" si="164"/>
        <v/>
      </c>
      <c r="D1758" s="311" t="str">
        <f t="shared" si="165"/>
        <v/>
      </c>
      <c r="E1758" s="309" t="str">
        <f t="shared" si="166"/>
        <v/>
      </c>
      <c r="F1758" s="309" t="str">
        <f t="shared" si="167"/>
        <v/>
      </c>
      <c r="G1758" s="310"/>
      <c r="H1758" s="309">
        <f t="shared" si="162"/>
        <v>0</v>
      </c>
    </row>
    <row r="1759" spans="2:8">
      <c r="B1759" s="313" t="str">
        <f t="shared" si="163"/>
        <v/>
      </c>
      <c r="C1759" s="312" t="str">
        <f t="shared" si="164"/>
        <v/>
      </c>
      <c r="D1759" s="311" t="str">
        <f t="shared" si="165"/>
        <v/>
      </c>
      <c r="E1759" s="309" t="str">
        <f t="shared" si="166"/>
        <v/>
      </c>
      <c r="F1759" s="309" t="str">
        <f t="shared" si="167"/>
        <v/>
      </c>
      <c r="G1759" s="310"/>
      <c r="H1759" s="309">
        <f t="shared" si="162"/>
        <v>0</v>
      </c>
    </row>
    <row r="1760" spans="2:8">
      <c r="B1760" s="313" t="str">
        <f t="shared" si="163"/>
        <v/>
      </c>
      <c r="C1760" s="312" t="str">
        <f t="shared" si="164"/>
        <v/>
      </c>
      <c r="D1760" s="311" t="str">
        <f t="shared" si="165"/>
        <v/>
      </c>
      <c r="E1760" s="309" t="str">
        <f t="shared" si="166"/>
        <v/>
      </c>
      <c r="F1760" s="309" t="str">
        <f t="shared" si="167"/>
        <v/>
      </c>
      <c r="G1760" s="310"/>
      <c r="H1760" s="309">
        <f t="shared" si="162"/>
        <v>0</v>
      </c>
    </row>
    <row r="1761" spans="2:8">
      <c r="B1761" s="313" t="str">
        <f t="shared" si="163"/>
        <v/>
      </c>
      <c r="C1761" s="312" t="str">
        <f t="shared" si="164"/>
        <v/>
      </c>
      <c r="D1761" s="311" t="str">
        <f t="shared" si="165"/>
        <v/>
      </c>
      <c r="E1761" s="309" t="str">
        <f t="shared" si="166"/>
        <v/>
      </c>
      <c r="F1761" s="309" t="str">
        <f t="shared" si="167"/>
        <v/>
      </c>
      <c r="G1761" s="310"/>
      <c r="H1761" s="309">
        <f t="shared" si="162"/>
        <v>0</v>
      </c>
    </row>
    <row r="1762" spans="2:8">
      <c r="B1762" s="313" t="str">
        <f t="shared" si="163"/>
        <v/>
      </c>
      <c r="C1762" s="312" t="str">
        <f t="shared" si="164"/>
        <v/>
      </c>
      <c r="D1762" s="311" t="str">
        <f t="shared" si="165"/>
        <v/>
      </c>
      <c r="E1762" s="309" t="str">
        <f t="shared" si="166"/>
        <v/>
      </c>
      <c r="F1762" s="309" t="str">
        <f t="shared" si="167"/>
        <v/>
      </c>
      <c r="G1762" s="310"/>
      <c r="H1762" s="309">
        <f t="shared" si="162"/>
        <v>0</v>
      </c>
    </row>
    <row r="1763" spans="2:8">
      <c r="B1763" s="313" t="str">
        <f t="shared" si="163"/>
        <v/>
      </c>
      <c r="C1763" s="312" t="str">
        <f t="shared" si="164"/>
        <v/>
      </c>
      <c r="D1763" s="311" t="str">
        <f t="shared" si="165"/>
        <v/>
      </c>
      <c r="E1763" s="309" t="str">
        <f t="shared" si="166"/>
        <v/>
      </c>
      <c r="F1763" s="309" t="str">
        <f t="shared" si="167"/>
        <v/>
      </c>
      <c r="G1763" s="310"/>
      <c r="H1763" s="309">
        <f t="shared" si="162"/>
        <v>0</v>
      </c>
    </row>
    <row r="1764" spans="2:8">
      <c r="B1764" s="313" t="str">
        <f t="shared" si="163"/>
        <v/>
      </c>
      <c r="C1764" s="312" t="str">
        <f t="shared" si="164"/>
        <v/>
      </c>
      <c r="D1764" s="311" t="str">
        <f t="shared" si="165"/>
        <v/>
      </c>
      <c r="E1764" s="309" t="str">
        <f t="shared" si="166"/>
        <v/>
      </c>
      <c r="F1764" s="309" t="str">
        <f t="shared" si="167"/>
        <v/>
      </c>
      <c r="G1764" s="310"/>
      <c r="H1764" s="309">
        <f t="shared" si="162"/>
        <v>0</v>
      </c>
    </row>
    <row r="1765" spans="2:8">
      <c r="B1765" s="313" t="str">
        <f t="shared" si="163"/>
        <v/>
      </c>
      <c r="C1765" s="312" t="str">
        <f t="shared" si="164"/>
        <v/>
      </c>
      <c r="D1765" s="311" t="str">
        <f t="shared" si="165"/>
        <v/>
      </c>
      <c r="E1765" s="309" t="str">
        <f t="shared" si="166"/>
        <v/>
      </c>
      <c r="F1765" s="309" t="str">
        <f t="shared" si="167"/>
        <v/>
      </c>
      <c r="G1765" s="310"/>
      <c r="H1765" s="309">
        <f t="shared" si="162"/>
        <v>0</v>
      </c>
    </row>
    <row r="1766" spans="2:8">
      <c r="B1766" s="313" t="str">
        <f t="shared" si="163"/>
        <v/>
      </c>
      <c r="C1766" s="312" t="str">
        <f t="shared" si="164"/>
        <v/>
      </c>
      <c r="D1766" s="311" t="str">
        <f t="shared" si="165"/>
        <v/>
      </c>
      <c r="E1766" s="309" t="str">
        <f t="shared" si="166"/>
        <v/>
      </c>
      <c r="F1766" s="309" t="str">
        <f t="shared" si="167"/>
        <v/>
      </c>
      <c r="G1766" s="310"/>
      <c r="H1766" s="309">
        <f t="shared" si="162"/>
        <v>0</v>
      </c>
    </row>
    <row r="1767" spans="2:8">
      <c r="B1767" s="313" t="str">
        <f t="shared" si="163"/>
        <v/>
      </c>
      <c r="C1767" s="312" t="str">
        <f t="shared" si="164"/>
        <v/>
      </c>
      <c r="D1767" s="311" t="str">
        <f t="shared" si="165"/>
        <v/>
      </c>
      <c r="E1767" s="309" t="str">
        <f t="shared" si="166"/>
        <v/>
      </c>
      <c r="F1767" s="309" t="str">
        <f t="shared" si="167"/>
        <v/>
      </c>
      <c r="G1767" s="310"/>
      <c r="H1767" s="309">
        <f t="shared" si="162"/>
        <v>0</v>
      </c>
    </row>
    <row r="1768" spans="2:8">
      <c r="B1768" s="313" t="str">
        <f t="shared" si="163"/>
        <v/>
      </c>
      <c r="C1768" s="312" t="str">
        <f t="shared" si="164"/>
        <v/>
      </c>
      <c r="D1768" s="311" t="str">
        <f t="shared" si="165"/>
        <v/>
      </c>
      <c r="E1768" s="309" t="str">
        <f t="shared" si="166"/>
        <v/>
      </c>
      <c r="F1768" s="309" t="str">
        <f t="shared" si="167"/>
        <v/>
      </c>
      <c r="G1768" s="310"/>
      <c r="H1768" s="309">
        <f t="shared" si="162"/>
        <v>0</v>
      </c>
    </row>
    <row r="1769" spans="2:8">
      <c r="B1769" s="313" t="str">
        <f t="shared" si="163"/>
        <v/>
      </c>
      <c r="C1769" s="312" t="str">
        <f t="shared" si="164"/>
        <v/>
      </c>
      <c r="D1769" s="311" t="str">
        <f t="shared" si="165"/>
        <v/>
      </c>
      <c r="E1769" s="309" t="str">
        <f t="shared" si="166"/>
        <v/>
      </c>
      <c r="F1769" s="309" t="str">
        <f t="shared" si="167"/>
        <v/>
      </c>
      <c r="G1769" s="310"/>
      <c r="H1769" s="309">
        <f t="shared" si="162"/>
        <v>0</v>
      </c>
    </row>
    <row r="1770" spans="2:8">
      <c r="B1770" s="313" t="str">
        <f t="shared" si="163"/>
        <v/>
      </c>
      <c r="C1770" s="312" t="str">
        <f t="shared" si="164"/>
        <v/>
      </c>
      <c r="D1770" s="311" t="str">
        <f t="shared" si="165"/>
        <v/>
      </c>
      <c r="E1770" s="309" t="str">
        <f t="shared" si="166"/>
        <v/>
      </c>
      <c r="F1770" s="309" t="str">
        <f t="shared" si="167"/>
        <v/>
      </c>
      <c r="G1770" s="310"/>
      <c r="H1770" s="309">
        <f t="shared" si="162"/>
        <v>0</v>
      </c>
    </row>
    <row r="1771" spans="2:8">
      <c r="B1771" s="313" t="str">
        <f t="shared" si="163"/>
        <v/>
      </c>
      <c r="C1771" s="312" t="str">
        <f t="shared" si="164"/>
        <v/>
      </c>
      <c r="D1771" s="311" t="str">
        <f t="shared" si="165"/>
        <v/>
      </c>
      <c r="E1771" s="309" t="str">
        <f t="shared" si="166"/>
        <v/>
      </c>
      <c r="F1771" s="309" t="str">
        <f t="shared" si="167"/>
        <v/>
      </c>
      <c r="G1771" s="310"/>
      <c r="H1771" s="309">
        <f t="shared" si="162"/>
        <v>0</v>
      </c>
    </row>
    <row r="1772" spans="2:8">
      <c r="B1772" s="313" t="str">
        <f t="shared" si="163"/>
        <v/>
      </c>
      <c r="C1772" s="312" t="str">
        <f t="shared" si="164"/>
        <v/>
      </c>
      <c r="D1772" s="311" t="str">
        <f t="shared" si="165"/>
        <v/>
      </c>
      <c r="E1772" s="309" t="str">
        <f t="shared" si="166"/>
        <v/>
      </c>
      <c r="F1772" s="309" t="str">
        <f t="shared" si="167"/>
        <v/>
      </c>
      <c r="G1772" s="310"/>
      <c r="H1772" s="309">
        <f t="shared" si="162"/>
        <v>0</v>
      </c>
    </row>
    <row r="1773" spans="2:8">
      <c r="B1773" s="313" t="str">
        <f t="shared" si="163"/>
        <v/>
      </c>
      <c r="C1773" s="312" t="str">
        <f t="shared" si="164"/>
        <v/>
      </c>
      <c r="D1773" s="311" t="str">
        <f t="shared" si="165"/>
        <v/>
      </c>
      <c r="E1773" s="309" t="str">
        <f t="shared" si="166"/>
        <v/>
      </c>
      <c r="F1773" s="309" t="str">
        <f t="shared" si="167"/>
        <v/>
      </c>
      <c r="G1773" s="310"/>
      <c r="H1773" s="309">
        <f t="shared" si="162"/>
        <v>0</v>
      </c>
    </row>
    <row r="1774" spans="2:8">
      <c r="B1774" s="313" t="str">
        <f t="shared" si="163"/>
        <v/>
      </c>
      <c r="C1774" s="312" t="str">
        <f t="shared" si="164"/>
        <v/>
      </c>
      <c r="D1774" s="311" t="str">
        <f t="shared" si="165"/>
        <v/>
      </c>
      <c r="E1774" s="309" t="str">
        <f t="shared" si="166"/>
        <v/>
      </c>
      <c r="F1774" s="309" t="str">
        <f t="shared" si="167"/>
        <v/>
      </c>
      <c r="G1774" s="310"/>
      <c r="H1774" s="309">
        <f t="shared" si="162"/>
        <v>0</v>
      </c>
    </row>
    <row r="1775" spans="2:8">
      <c r="B1775" s="313" t="str">
        <f t="shared" si="163"/>
        <v/>
      </c>
      <c r="C1775" s="312" t="str">
        <f t="shared" si="164"/>
        <v/>
      </c>
      <c r="D1775" s="311" t="str">
        <f t="shared" si="165"/>
        <v/>
      </c>
      <c r="E1775" s="309" t="str">
        <f t="shared" si="166"/>
        <v/>
      </c>
      <c r="F1775" s="309" t="str">
        <f t="shared" si="167"/>
        <v/>
      </c>
      <c r="G1775" s="310"/>
      <c r="H1775" s="309">
        <f t="shared" si="162"/>
        <v>0</v>
      </c>
    </row>
    <row r="1776" spans="2:8">
      <c r="B1776" s="313" t="str">
        <f t="shared" si="163"/>
        <v/>
      </c>
      <c r="C1776" s="312" t="str">
        <f t="shared" si="164"/>
        <v/>
      </c>
      <c r="D1776" s="311" t="str">
        <f t="shared" si="165"/>
        <v/>
      </c>
      <c r="E1776" s="309" t="str">
        <f t="shared" si="166"/>
        <v/>
      </c>
      <c r="F1776" s="309" t="str">
        <f t="shared" si="167"/>
        <v/>
      </c>
      <c r="G1776" s="310"/>
      <c r="H1776" s="309">
        <f t="shared" si="162"/>
        <v>0</v>
      </c>
    </row>
    <row r="1777" spans="2:8">
      <c r="B1777" s="313" t="str">
        <f t="shared" si="163"/>
        <v/>
      </c>
      <c r="C1777" s="312" t="str">
        <f t="shared" si="164"/>
        <v/>
      </c>
      <c r="D1777" s="311" t="str">
        <f t="shared" si="165"/>
        <v/>
      </c>
      <c r="E1777" s="309" t="str">
        <f t="shared" si="166"/>
        <v/>
      </c>
      <c r="F1777" s="309" t="str">
        <f t="shared" si="167"/>
        <v/>
      </c>
      <c r="G1777" s="310"/>
      <c r="H1777" s="309">
        <f t="shared" si="162"/>
        <v>0</v>
      </c>
    </row>
    <row r="1778" spans="2:8">
      <c r="B1778" s="313" t="str">
        <f t="shared" si="163"/>
        <v/>
      </c>
      <c r="C1778" s="312" t="str">
        <f t="shared" si="164"/>
        <v/>
      </c>
      <c r="D1778" s="311" t="str">
        <f t="shared" si="165"/>
        <v/>
      </c>
      <c r="E1778" s="309" t="str">
        <f t="shared" si="166"/>
        <v/>
      </c>
      <c r="F1778" s="309" t="str">
        <f t="shared" si="167"/>
        <v/>
      </c>
      <c r="G1778" s="310"/>
      <c r="H1778" s="309">
        <f t="shared" si="162"/>
        <v>0</v>
      </c>
    </row>
    <row r="1779" spans="2:8">
      <c r="B1779" s="313" t="str">
        <f t="shared" si="163"/>
        <v/>
      </c>
      <c r="C1779" s="312" t="str">
        <f t="shared" si="164"/>
        <v/>
      </c>
      <c r="D1779" s="311" t="str">
        <f t="shared" si="165"/>
        <v/>
      </c>
      <c r="E1779" s="309" t="str">
        <f t="shared" si="166"/>
        <v/>
      </c>
      <c r="F1779" s="309" t="str">
        <f t="shared" si="167"/>
        <v/>
      </c>
      <c r="G1779" s="310"/>
      <c r="H1779" s="309">
        <f t="shared" si="162"/>
        <v>0</v>
      </c>
    </row>
    <row r="1780" spans="2:8">
      <c r="B1780" s="313" t="str">
        <f t="shared" si="163"/>
        <v/>
      </c>
      <c r="C1780" s="312" t="str">
        <f t="shared" si="164"/>
        <v/>
      </c>
      <c r="D1780" s="311" t="str">
        <f t="shared" si="165"/>
        <v/>
      </c>
      <c r="E1780" s="309" t="str">
        <f t="shared" si="166"/>
        <v/>
      </c>
      <c r="F1780" s="309" t="str">
        <f t="shared" si="167"/>
        <v/>
      </c>
      <c r="G1780" s="310"/>
      <c r="H1780" s="309">
        <f t="shared" si="162"/>
        <v>0</v>
      </c>
    </row>
    <row r="1781" spans="2:8">
      <c r="B1781" s="313" t="str">
        <f t="shared" si="163"/>
        <v/>
      </c>
      <c r="C1781" s="312" t="str">
        <f t="shared" si="164"/>
        <v/>
      </c>
      <c r="D1781" s="311" t="str">
        <f t="shared" si="165"/>
        <v/>
      </c>
      <c r="E1781" s="309" t="str">
        <f t="shared" si="166"/>
        <v/>
      </c>
      <c r="F1781" s="309" t="str">
        <f t="shared" si="167"/>
        <v/>
      </c>
      <c r="G1781" s="310"/>
      <c r="H1781" s="309">
        <f t="shared" si="162"/>
        <v>0</v>
      </c>
    </row>
    <row r="1782" spans="2:8">
      <c r="B1782" s="313" t="str">
        <f t="shared" si="163"/>
        <v/>
      </c>
      <c r="C1782" s="312" t="str">
        <f t="shared" si="164"/>
        <v/>
      </c>
      <c r="D1782" s="311" t="str">
        <f t="shared" si="165"/>
        <v/>
      </c>
      <c r="E1782" s="309" t="str">
        <f t="shared" si="166"/>
        <v/>
      </c>
      <c r="F1782" s="309" t="str">
        <f t="shared" si="167"/>
        <v/>
      </c>
      <c r="G1782" s="310"/>
      <c r="H1782" s="309">
        <f t="shared" si="162"/>
        <v>0</v>
      </c>
    </row>
    <row r="1783" spans="2:8">
      <c r="B1783" s="313" t="str">
        <f t="shared" si="163"/>
        <v/>
      </c>
      <c r="C1783" s="312" t="str">
        <f t="shared" si="164"/>
        <v/>
      </c>
      <c r="D1783" s="311" t="str">
        <f t="shared" si="165"/>
        <v/>
      </c>
      <c r="E1783" s="309" t="str">
        <f t="shared" si="166"/>
        <v/>
      </c>
      <c r="F1783" s="309" t="str">
        <f t="shared" si="167"/>
        <v/>
      </c>
      <c r="G1783" s="310"/>
      <c r="H1783" s="309">
        <f t="shared" si="162"/>
        <v>0</v>
      </c>
    </row>
    <row r="1784" spans="2:8">
      <c r="B1784" s="313" t="str">
        <f t="shared" si="163"/>
        <v/>
      </c>
      <c r="C1784" s="312" t="str">
        <f t="shared" si="164"/>
        <v/>
      </c>
      <c r="D1784" s="311" t="str">
        <f t="shared" si="165"/>
        <v/>
      </c>
      <c r="E1784" s="309" t="str">
        <f t="shared" si="166"/>
        <v/>
      </c>
      <c r="F1784" s="309" t="str">
        <f t="shared" si="167"/>
        <v/>
      </c>
      <c r="G1784" s="310"/>
      <c r="H1784" s="309">
        <f t="shared" si="162"/>
        <v>0</v>
      </c>
    </row>
    <row r="1785" spans="2:8">
      <c r="B1785" s="313" t="str">
        <f t="shared" si="163"/>
        <v/>
      </c>
      <c r="C1785" s="312" t="str">
        <f t="shared" si="164"/>
        <v/>
      </c>
      <c r="D1785" s="311" t="str">
        <f t="shared" si="165"/>
        <v/>
      </c>
      <c r="E1785" s="309" t="str">
        <f t="shared" si="166"/>
        <v/>
      </c>
      <c r="F1785" s="309" t="str">
        <f t="shared" si="167"/>
        <v/>
      </c>
      <c r="G1785" s="310"/>
      <c r="H1785" s="309">
        <f t="shared" si="162"/>
        <v>0</v>
      </c>
    </row>
    <row r="1786" spans="2:8">
      <c r="B1786" s="313" t="str">
        <f t="shared" si="163"/>
        <v/>
      </c>
      <c r="C1786" s="312" t="str">
        <f t="shared" si="164"/>
        <v/>
      </c>
      <c r="D1786" s="311" t="str">
        <f t="shared" si="165"/>
        <v/>
      </c>
      <c r="E1786" s="309" t="str">
        <f t="shared" si="166"/>
        <v/>
      </c>
      <c r="F1786" s="309" t="str">
        <f t="shared" si="167"/>
        <v/>
      </c>
      <c r="G1786" s="310"/>
      <c r="H1786" s="309">
        <f t="shared" si="162"/>
        <v>0</v>
      </c>
    </row>
    <row r="1787" spans="2:8">
      <c r="B1787" s="313" t="str">
        <f t="shared" si="163"/>
        <v/>
      </c>
      <c r="C1787" s="312" t="str">
        <f t="shared" si="164"/>
        <v/>
      </c>
      <c r="D1787" s="311" t="str">
        <f t="shared" si="165"/>
        <v/>
      </c>
      <c r="E1787" s="309" t="str">
        <f t="shared" si="166"/>
        <v/>
      </c>
      <c r="F1787" s="309" t="str">
        <f t="shared" si="167"/>
        <v/>
      </c>
      <c r="G1787" s="310"/>
      <c r="H1787" s="309">
        <f t="shared" si="162"/>
        <v>0</v>
      </c>
    </row>
    <row r="1788" spans="2:8">
      <c r="B1788" s="313" t="str">
        <f t="shared" si="163"/>
        <v/>
      </c>
      <c r="C1788" s="312" t="str">
        <f t="shared" si="164"/>
        <v/>
      </c>
      <c r="D1788" s="311" t="str">
        <f t="shared" si="165"/>
        <v/>
      </c>
      <c r="E1788" s="309" t="str">
        <f t="shared" si="166"/>
        <v/>
      </c>
      <c r="F1788" s="309" t="str">
        <f t="shared" si="167"/>
        <v/>
      </c>
      <c r="G1788" s="310"/>
      <c r="H1788" s="309">
        <f t="shared" si="162"/>
        <v>0</v>
      </c>
    </row>
    <row r="1789" spans="2:8">
      <c r="B1789" s="313" t="str">
        <f t="shared" si="163"/>
        <v/>
      </c>
      <c r="C1789" s="312" t="str">
        <f t="shared" si="164"/>
        <v/>
      </c>
      <c r="D1789" s="311" t="str">
        <f t="shared" si="165"/>
        <v/>
      </c>
      <c r="E1789" s="309" t="str">
        <f t="shared" si="166"/>
        <v/>
      </c>
      <c r="F1789" s="309" t="str">
        <f t="shared" si="167"/>
        <v/>
      </c>
      <c r="G1789" s="310"/>
      <c r="H1789" s="309">
        <f t="shared" si="162"/>
        <v>0</v>
      </c>
    </row>
    <row r="1790" spans="2:8">
      <c r="B1790" s="313" t="str">
        <f t="shared" si="163"/>
        <v/>
      </c>
      <c r="C1790" s="312" t="str">
        <f t="shared" si="164"/>
        <v/>
      </c>
      <c r="D1790" s="311" t="str">
        <f t="shared" si="165"/>
        <v/>
      </c>
      <c r="E1790" s="309" t="str">
        <f t="shared" si="166"/>
        <v/>
      </c>
      <c r="F1790" s="309" t="str">
        <f t="shared" si="167"/>
        <v/>
      </c>
      <c r="G1790" s="310"/>
      <c r="H1790" s="309">
        <f t="shared" si="162"/>
        <v>0</v>
      </c>
    </row>
    <row r="1791" spans="2:8">
      <c r="B1791" s="313" t="str">
        <f t="shared" si="163"/>
        <v/>
      </c>
      <c r="C1791" s="312" t="str">
        <f t="shared" si="164"/>
        <v/>
      </c>
      <c r="D1791" s="311" t="str">
        <f t="shared" si="165"/>
        <v/>
      </c>
      <c r="E1791" s="309" t="str">
        <f t="shared" si="166"/>
        <v/>
      </c>
      <c r="F1791" s="309" t="str">
        <f t="shared" si="167"/>
        <v/>
      </c>
      <c r="G1791" s="310"/>
      <c r="H1791" s="309">
        <f t="shared" si="162"/>
        <v>0</v>
      </c>
    </row>
    <row r="1792" spans="2:8">
      <c r="B1792" s="313" t="str">
        <f t="shared" si="163"/>
        <v/>
      </c>
      <c r="C1792" s="312" t="str">
        <f t="shared" si="164"/>
        <v/>
      </c>
      <c r="D1792" s="311" t="str">
        <f t="shared" si="165"/>
        <v/>
      </c>
      <c r="E1792" s="309" t="str">
        <f t="shared" si="166"/>
        <v/>
      </c>
      <c r="F1792" s="309" t="str">
        <f t="shared" si="167"/>
        <v/>
      </c>
      <c r="G1792" s="310"/>
      <c r="H1792" s="309">
        <f t="shared" si="162"/>
        <v>0</v>
      </c>
    </row>
    <row r="1793" spans="2:8">
      <c r="B1793" s="313" t="str">
        <f t="shared" si="163"/>
        <v/>
      </c>
      <c r="C1793" s="312" t="str">
        <f t="shared" si="164"/>
        <v/>
      </c>
      <c r="D1793" s="311" t="str">
        <f t="shared" si="165"/>
        <v/>
      </c>
      <c r="E1793" s="309" t="str">
        <f t="shared" si="166"/>
        <v/>
      </c>
      <c r="F1793" s="309" t="str">
        <f t="shared" si="167"/>
        <v/>
      </c>
      <c r="G1793" s="310"/>
      <c r="H1793" s="309">
        <f t="shared" si="162"/>
        <v>0</v>
      </c>
    </row>
    <row r="1794" spans="2:8">
      <c r="B1794" s="313" t="str">
        <f t="shared" si="163"/>
        <v/>
      </c>
      <c r="C1794" s="312" t="str">
        <f t="shared" si="164"/>
        <v/>
      </c>
      <c r="D1794" s="311" t="str">
        <f t="shared" si="165"/>
        <v/>
      </c>
      <c r="E1794" s="309" t="str">
        <f t="shared" si="166"/>
        <v/>
      </c>
      <c r="F1794" s="309" t="str">
        <f t="shared" si="167"/>
        <v/>
      </c>
      <c r="G1794" s="310"/>
      <c r="H1794" s="309">
        <f t="shared" si="162"/>
        <v>0</v>
      </c>
    </row>
    <row r="1795" spans="2:8">
      <c r="B1795" s="313" t="str">
        <f t="shared" si="163"/>
        <v/>
      </c>
      <c r="C1795" s="312" t="str">
        <f t="shared" si="164"/>
        <v/>
      </c>
      <c r="D1795" s="311" t="str">
        <f t="shared" si="165"/>
        <v/>
      </c>
      <c r="E1795" s="309" t="str">
        <f t="shared" si="166"/>
        <v/>
      </c>
      <c r="F1795" s="309" t="str">
        <f t="shared" si="167"/>
        <v/>
      </c>
      <c r="G1795" s="310"/>
      <c r="H1795" s="309">
        <f t="shared" si="162"/>
        <v>0</v>
      </c>
    </row>
    <row r="1796" spans="2:8">
      <c r="B1796" s="313" t="str">
        <f t="shared" si="163"/>
        <v/>
      </c>
      <c r="C1796" s="312" t="str">
        <f t="shared" si="164"/>
        <v/>
      </c>
      <c r="D1796" s="311" t="str">
        <f t="shared" si="165"/>
        <v/>
      </c>
      <c r="E1796" s="309" t="str">
        <f t="shared" si="166"/>
        <v/>
      </c>
      <c r="F1796" s="309" t="str">
        <f t="shared" si="167"/>
        <v/>
      </c>
      <c r="G1796" s="310"/>
      <c r="H1796" s="309">
        <f t="shared" si="162"/>
        <v>0</v>
      </c>
    </row>
    <row r="1797" spans="2:8">
      <c r="B1797" s="313" t="str">
        <f t="shared" si="163"/>
        <v/>
      </c>
      <c r="C1797" s="312" t="str">
        <f t="shared" si="164"/>
        <v/>
      </c>
      <c r="D1797" s="311" t="str">
        <f t="shared" si="165"/>
        <v/>
      </c>
      <c r="E1797" s="309" t="str">
        <f t="shared" si="166"/>
        <v/>
      </c>
      <c r="F1797" s="309" t="str">
        <f t="shared" si="167"/>
        <v/>
      </c>
      <c r="G1797" s="310"/>
      <c r="H1797" s="309">
        <f t="shared" si="162"/>
        <v>0</v>
      </c>
    </row>
    <row r="1798" spans="2:8">
      <c r="B1798" s="313" t="str">
        <f t="shared" si="163"/>
        <v/>
      </c>
      <c r="C1798" s="312" t="str">
        <f t="shared" si="164"/>
        <v/>
      </c>
      <c r="D1798" s="311" t="str">
        <f t="shared" si="165"/>
        <v/>
      </c>
      <c r="E1798" s="309" t="str">
        <f t="shared" si="166"/>
        <v/>
      </c>
      <c r="F1798" s="309" t="str">
        <f t="shared" si="167"/>
        <v/>
      </c>
      <c r="G1798" s="310"/>
      <c r="H1798" s="309">
        <f t="shared" si="162"/>
        <v>0</v>
      </c>
    </row>
    <row r="1799" spans="2:8">
      <c r="B1799" s="313" t="str">
        <f t="shared" si="163"/>
        <v/>
      </c>
      <c r="C1799" s="312" t="str">
        <f t="shared" si="164"/>
        <v/>
      </c>
      <c r="D1799" s="311" t="str">
        <f t="shared" si="165"/>
        <v/>
      </c>
      <c r="E1799" s="309" t="str">
        <f t="shared" si="166"/>
        <v/>
      </c>
      <c r="F1799" s="309" t="str">
        <f t="shared" si="167"/>
        <v/>
      </c>
      <c r="G1799" s="310"/>
      <c r="H1799" s="309">
        <f t="shared" si="162"/>
        <v>0</v>
      </c>
    </row>
    <row r="1800" spans="2:8">
      <c r="B1800" s="313" t="str">
        <f t="shared" si="163"/>
        <v/>
      </c>
      <c r="C1800" s="312" t="str">
        <f t="shared" si="164"/>
        <v/>
      </c>
      <c r="D1800" s="311" t="str">
        <f t="shared" si="165"/>
        <v/>
      </c>
      <c r="E1800" s="309" t="str">
        <f t="shared" si="166"/>
        <v/>
      </c>
      <c r="F1800" s="309" t="str">
        <f t="shared" si="167"/>
        <v/>
      </c>
      <c r="G1800" s="310"/>
      <c r="H1800" s="309">
        <f t="shared" si="162"/>
        <v>0</v>
      </c>
    </row>
    <row r="1801" spans="2:8">
      <c r="B1801" s="313" t="str">
        <f t="shared" si="163"/>
        <v/>
      </c>
      <c r="C1801" s="312" t="str">
        <f t="shared" si="164"/>
        <v/>
      </c>
      <c r="D1801" s="311" t="str">
        <f t="shared" si="165"/>
        <v/>
      </c>
      <c r="E1801" s="309" t="str">
        <f t="shared" si="166"/>
        <v/>
      </c>
      <c r="F1801" s="309" t="str">
        <f t="shared" si="167"/>
        <v/>
      </c>
      <c r="G1801" s="310"/>
      <c r="H1801" s="309">
        <f t="shared" si="162"/>
        <v>0</v>
      </c>
    </row>
    <row r="1802" spans="2:8">
      <c r="B1802" s="313" t="str">
        <f t="shared" si="163"/>
        <v/>
      </c>
      <c r="C1802" s="312" t="str">
        <f t="shared" si="164"/>
        <v/>
      </c>
      <c r="D1802" s="311" t="str">
        <f t="shared" si="165"/>
        <v/>
      </c>
      <c r="E1802" s="309" t="str">
        <f t="shared" si="166"/>
        <v/>
      </c>
      <c r="F1802" s="309" t="str">
        <f t="shared" si="167"/>
        <v/>
      </c>
      <c r="G1802" s="310"/>
      <c r="H1802" s="309">
        <f t="shared" si="162"/>
        <v>0</v>
      </c>
    </row>
    <row r="1803" spans="2:8">
      <c r="B1803" s="313" t="str">
        <f t="shared" si="163"/>
        <v/>
      </c>
      <c r="C1803" s="312" t="str">
        <f t="shared" si="164"/>
        <v/>
      </c>
      <c r="D1803" s="311" t="str">
        <f t="shared" si="165"/>
        <v/>
      </c>
      <c r="E1803" s="309" t="str">
        <f t="shared" si="166"/>
        <v/>
      </c>
      <c r="F1803" s="309" t="str">
        <f t="shared" si="167"/>
        <v/>
      </c>
      <c r="G1803" s="310"/>
      <c r="H1803" s="309">
        <f t="shared" si="162"/>
        <v>0</v>
      </c>
    </row>
    <row r="1804" spans="2:8">
      <c r="B1804" s="313" t="str">
        <f t="shared" si="163"/>
        <v/>
      </c>
      <c r="C1804" s="312" t="str">
        <f t="shared" si="164"/>
        <v/>
      </c>
      <c r="D1804" s="311" t="str">
        <f t="shared" si="165"/>
        <v/>
      </c>
      <c r="E1804" s="309" t="str">
        <f t="shared" si="166"/>
        <v/>
      </c>
      <c r="F1804" s="309" t="str">
        <f t="shared" si="167"/>
        <v/>
      </c>
      <c r="G1804" s="310"/>
      <c r="H1804" s="309">
        <f t="shared" si="162"/>
        <v>0</v>
      </c>
    </row>
    <row r="1805" spans="2:8">
      <c r="B1805" s="313" t="str">
        <f t="shared" si="163"/>
        <v/>
      </c>
      <c r="C1805" s="312" t="str">
        <f t="shared" si="164"/>
        <v/>
      </c>
      <c r="D1805" s="311" t="str">
        <f t="shared" si="165"/>
        <v/>
      </c>
      <c r="E1805" s="309" t="str">
        <f t="shared" si="166"/>
        <v/>
      </c>
      <c r="F1805" s="309" t="str">
        <f t="shared" si="167"/>
        <v/>
      </c>
      <c r="G1805" s="310"/>
      <c r="H1805" s="309">
        <f t="shared" si="162"/>
        <v>0</v>
      </c>
    </row>
    <row r="1806" spans="2:8">
      <c r="B1806" s="313" t="str">
        <f t="shared" si="163"/>
        <v/>
      </c>
      <c r="C1806" s="312" t="str">
        <f t="shared" si="164"/>
        <v/>
      </c>
      <c r="D1806" s="311" t="str">
        <f t="shared" si="165"/>
        <v/>
      </c>
      <c r="E1806" s="309" t="str">
        <f t="shared" si="166"/>
        <v/>
      </c>
      <c r="F1806" s="309" t="str">
        <f t="shared" si="167"/>
        <v/>
      </c>
      <c r="G1806" s="310"/>
      <c r="H1806" s="309">
        <f t="shared" si="162"/>
        <v>0</v>
      </c>
    </row>
    <row r="1807" spans="2:8">
      <c r="B1807" s="313" t="str">
        <f t="shared" si="163"/>
        <v/>
      </c>
      <c r="C1807" s="312" t="str">
        <f t="shared" si="164"/>
        <v/>
      </c>
      <c r="D1807" s="311" t="str">
        <f t="shared" si="165"/>
        <v/>
      </c>
      <c r="E1807" s="309" t="str">
        <f t="shared" si="166"/>
        <v/>
      </c>
      <c r="F1807" s="309" t="str">
        <f t="shared" si="167"/>
        <v/>
      </c>
      <c r="G1807" s="310"/>
      <c r="H1807" s="309">
        <f t="shared" si="162"/>
        <v>0</v>
      </c>
    </row>
    <row r="1808" spans="2:8">
      <c r="B1808" s="313" t="str">
        <f t="shared" si="163"/>
        <v/>
      </c>
      <c r="C1808" s="312" t="str">
        <f t="shared" si="164"/>
        <v/>
      </c>
      <c r="D1808" s="311" t="str">
        <f t="shared" si="165"/>
        <v/>
      </c>
      <c r="E1808" s="309" t="str">
        <f t="shared" si="166"/>
        <v/>
      </c>
      <c r="F1808" s="309" t="str">
        <f t="shared" si="167"/>
        <v/>
      </c>
      <c r="G1808" s="310"/>
      <c r="H1808" s="309">
        <f t="shared" si="162"/>
        <v>0</v>
      </c>
    </row>
    <row r="1809" spans="2:8">
      <c r="B1809" s="313" t="str">
        <f t="shared" si="163"/>
        <v/>
      </c>
      <c r="C1809" s="312" t="str">
        <f t="shared" si="164"/>
        <v/>
      </c>
      <c r="D1809" s="311" t="str">
        <f t="shared" si="165"/>
        <v/>
      </c>
      <c r="E1809" s="309" t="str">
        <f t="shared" si="166"/>
        <v/>
      </c>
      <c r="F1809" s="309" t="str">
        <f t="shared" si="167"/>
        <v/>
      </c>
      <c r="G1809" s="310"/>
      <c r="H1809" s="309">
        <f t="shared" ref="H1809:H1872" si="168">IF(B1809="",0,ROUND(H1808-E1809-G1809,2))</f>
        <v>0</v>
      </c>
    </row>
    <row r="1810" spans="2:8">
      <c r="B1810" s="313" t="str">
        <f t="shared" ref="B1810:B1873" si="169">IF(B1809&lt;$H$7,IF(H1809&gt;0,B1809+1,""),"")</f>
        <v/>
      </c>
      <c r="C1810" s="312" t="str">
        <f t="shared" ref="C1810:C1873" si="170">IF(B1810="","",IF(B1810&lt;=$H$7,IF(payments_per_year=26,DATE(YEAR(start_date),MONTH(start_date),DAY(start_date)+14*B1810),IF(payments_per_year=52,DATE(YEAR(start_date),MONTH(start_date),DAY(start_date)+7*B1810),DATE(YEAR(start_date),MONTH(start_date)+B1810*12/$D$9,DAY(start_date)))),""))</f>
        <v/>
      </c>
      <c r="D1810" s="311" t="str">
        <f t="shared" ref="D1810:D1873" si="171">IF(C1810="","",IF($H$6+F1810&gt;H1809,ROUND(H1809+F1810,2),$H$6))</f>
        <v/>
      </c>
      <c r="E1810" s="309" t="str">
        <f t="shared" ref="E1810:E1873" si="172">IF(C1810="","",D1810-F1810)</f>
        <v/>
      </c>
      <c r="F1810" s="309" t="str">
        <f t="shared" ref="F1810:F1873" si="173">IF(C1810="","",ROUND(H1809*$D$7/payments_per_year,2))</f>
        <v/>
      </c>
      <c r="G1810" s="310"/>
      <c r="H1810" s="309">
        <f t="shared" si="168"/>
        <v>0</v>
      </c>
    </row>
    <row r="1811" spans="2:8">
      <c r="B1811" s="313" t="str">
        <f t="shared" si="169"/>
        <v/>
      </c>
      <c r="C1811" s="312" t="str">
        <f t="shared" si="170"/>
        <v/>
      </c>
      <c r="D1811" s="311" t="str">
        <f t="shared" si="171"/>
        <v/>
      </c>
      <c r="E1811" s="309" t="str">
        <f t="shared" si="172"/>
        <v/>
      </c>
      <c r="F1811" s="309" t="str">
        <f t="shared" si="173"/>
        <v/>
      </c>
      <c r="G1811" s="310"/>
      <c r="H1811" s="309">
        <f t="shared" si="168"/>
        <v>0</v>
      </c>
    </row>
    <row r="1812" spans="2:8">
      <c r="B1812" s="313" t="str">
        <f t="shared" si="169"/>
        <v/>
      </c>
      <c r="C1812" s="312" t="str">
        <f t="shared" si="170"/>
        <v/>
      </c>
      <c r="D1812" s="311" t="str">
        <f t="shared" si="171"/>
        <v/>
      </c>
      <c r="E1812" s="309" t="str">
        <f t="shared" si="172"/>
        <v/>
      </c>
      <c r="F1812" s="309" t="str">
        <f t="shared" si="173"/>
        <v/>
      </c>
      <c r="G1812" s="310"/>
      <c r="H1812" s="309">
        <f t="shared" si="168"/>
        <v>0</v>
      </c>
    </row>
    <row r="1813" spans="2:8">
      <c r="B1813" s="313" t="str">
        <f t="shared" si="169"/>
        <v/>
      </c>
      <c r="C1813" s="312" t="str">
        <f t="shared" si="170"/>
        <v/>
      </c>
      <c r="D1813" s="311" t="str">
        <f t="shared" si="171"/>
        <v/>
      </c>
      <c r="E1813" s="309" t="str">
        <f t="shared" si="172"/>
        <v/>
      </c>
      <c r="F1813" s="309" t="str">
        <f t="shared" si="173"/>
        <v/>
      </c>
      <c r="G1813" s="310"/>
      <c r="H1813" s="309">
        <f t="shared" si="168"/>
        <v>0</v>
      </c>
    </row>
    <row r="1814" spans="2:8">
      <c r="B1814" s="313" t="str">
        <f t="shared" si="169"/>
        <v/>
      </c>
      <c r="C1814" s="312" t="str">
        <f t="shared" si="170"/>
        <v/>
      </c>
      <c r="D1814" s="311" t="str">
        <f t="shared" si="171"/>
        <v/>
      </c>
      <c r="E1814" s="309" t="str">
        <f t="shared" si="172"/>
        <v/>
      </c>
      <c r="F1814" s="309" t="str">
        <f t="shared" si="173"/>
        <v/>
      </c>
      <c r="G1814" s="310"/>
      <c r="H1814" s="309">
        <f t="shared" si="168"/>
        <v>0</v>
      </c>
    </row>
    <row r="1815" spans="2:8">
      <c r="B1815" s="313" t="str">
        <f t="shared" si="169"/>
        <v/>
      </c>
      <c r="C1815" s="312" t="str">
        <f t="shared" si="170"/>
        <v/>
      </c>
      <c r="D1815" s="311" t="str">
        <f t="shared" si="171"/>
        <v/>
      </c>
      <c r="E1815" s="309" t="str">
        <f t="shared" si="172"/>
        <v/>
      </c>
      <c r="F1815" s="309" t="str">
        <f t="shared" si="173"/>
        <v/>
      </c>
      <c r="G1815" s="310"/>
      <c r="H1815" s="309">
        <f t="shared" si="168"/>
        <v>0</v>
      </c>
    </row>
    <row r="1816" spans="2:8">
      <c r="B1816" s="313" t="str">
        <f t="shared" si="169"/>
        <v/>
      </c>
      <c r="C1816" s="312" t="str">
        <f t="shared" si="170"/>
        <v/>
      </c>
      <c r="D1816" s="311" t="str">
        <f t="shared" si="171"/>
        <v/>
      </c>
      <c r="E1816" s="309" t="str">
        <f t="shared" si="172"/>
        <v/>
      </c>
      <c r="F1816" s="309" t="str">
        <f t="shared" si="173"/>
        <v/>
      </c>
      <c r="G1816" s="310"/>
      <c r="H1816" s="309">
        <f t="shared" si="168"/>
        <v>0</v>
      </c>
    </row>
    <row r="1817" spans="2:8">
      <c r="B1817" s="313" t="str">
        <f t="shared" si="169"/>
        <v/>
      </c>
      <c r="C1817" s="312" t="str">
        <f t="shared" si="170"/>
        <v/>
      </c>
      <c r="D1817" s="311" t="str">
        <f t="shared" si="171"/>
        <v/>
      </c>
      <c r="E1817" s="309" t="str">
        <f t="shared" si="172"/>
        <v/>
      </c>
      <c r="F1817" s="309" t="str">
        <f t="shared" si="173"/>
        <v/>
      </c>
      <c r="G1817" s="310"/>
      <c r="H1817" s="309">
        <f t="shared" si="168"/>
        <v>0</v>
      </c>
    </row>
    <row r="1818" spans="2:8">
      <c r="B1818" s="313" t="str">
        <f t="shared" si="169"/>
        <v/>
      </c>
      <c r="C1818" s="312" t="str">
        <f t="shared" si="170"/>
        <v/>
      </c>
      <c r="D1818" s="311" t="str">
        <f t="shared" si="171"/>
        <v/>
      </c>
      <c r="E1818" s="309" t="str">
        <f t="shared" si="172"/>
        <v/>
      </c>
      <c r="F1818" s="309" t="str">
        <f t="shared" si="173"/>
        <v/>
      </c>
      <c r="G1818" s="310"/>
      <c r="H1818" s="309">
        <f t="shared" si="168"/>
        <v>0</v>
      </c>
    </row>
    <row r="1819" spans="2:8">
      <c r="B1819" s="313" t="str">
        <f t="shared" si="169"/>
        <v/>
      </c>
      <c r="C1819" s="312" t="str">
        <f t="shared" si="170"/>
        <v/>
      </c>
      <c r="D1819" s="311" t="str">
        <f t="shared" si="171"/>
        <v/>
      </c>
      <c r="E1819" s="309" t="str">
        <f t="shared" si="172"/>
        <v/>
      </c>
      <c r="F1819" s="309" t="str">
        <f t="shared" si="173"/>
        <v/>
      </c>
      <c r="G1819" s="310"/>
      <c r="H1819" s="309">
        <f t="shared" si="168"/>
        <v>0</v>
      </c>
    </row>
    <row r="1820" spans="2:8">
      <c r="B1820" s="313" t="str">
        <f t="shared" si="169"/>
        <v/>
      </c>
      <c r="C1820" s="312" t="str">
        <f t="shared" si="170"/>
        <v/>
      </c>
      <c r="D1820" s="311" t="str">
        <f t="shared" si="171"/>
        <v/>
      </c>
      <c r="E1820" s="309" t="str">
        <f t="shared" si="172"/>
        <v/>
      </c>
      <c r="F1820" s="309" t="str">
        <f t="shared" si="173"/>
        <v/>
      </c>
      <c r="G1820" s="310"/>
      <c r="H1820" s="309">
        <f t="shared" si="168"/>
        <v>0</v>
      </c>
    </row>
    <row r="1821" spans="2:8">
      <c r="B1821" s="313" t="str">
        <f t="shared" si="169"/>
        <v/>
      </c>
      <c r="C1821" s="312" t="str">
        <f t="shared" si="170"/>
        <v/>
      </c>
      <c r="D1821" s="311" t="str">
        <f t="shared" si="171"/>
        <v/>
      </c>
      <c r="E1821" s="309" t="str">
        <f t="shared" si="172"/>
        <v/>
      </c>
      <c r="F1821" s="309" t="str">
        <f t="shared" si="173"/>
        <v/>
      </c>
      <c r="G1821" s="310"/>
      <c r="H1821" s="309">
        <f t="shared" si="168"/>
        <v>0</v>
      </c>
    </row>
    <row r="1822" spans="2:8">
      <c r="B1822" s="313" t="str">
        <f t="shared" si="169"/>
        <v/>
      </c>
      <c r="C1822" s="312" t="str">
        <f t="shared" si="170"/>
        <v/>
      </c>
      <c r="D1822" s="311" t="str">
        <f t="shared" si="171"/>
        <v/>
      </c>
      <c r="E1822" s="309" t="str">
        <f t="shared" si="172"/>
        <v/>
      </c>
      <c r="F1822" s="309" t="str">
        <f t="shared" si="173"/>
        <v/>
      </c>
      <c r="G1822" s="310"/>
      <c r="H1822" s="309">
        <f t="shared" si="168"/>
        <v>0</v>
      </c>
    </row>
    <row r="1823" spans="2:8">
      <c r="B1823" s="313" t="str">
        <f t="shared" si="169"/>
        <v/>
      </c>
      <c r="C1823" s="312" t="str">
        <f t="shared" si="170"/>
        <v/>
      </c>
      <c r="D1823" s="311" t="str">
        <f t="shared" si="171"/>
        <v/>
      </c>
      <c r="E1823" s="309" t="str">
        <f t="shared" si="172"/>
        <v/>
      </c>
      <c r="F1823" s="309" t="str">
        <f t="shared" si="173"/>
        <v/>
      </c>
      <c r="G1823" s="310"/>
      <c r="H1823" s="309">
        <f t="shared" si="168"/>
        <v>0</v>
      </c>
    </row>
    <row r="1824" spans="2:8">
      <c r="B1824" s="313" t="str">
        <f t="shared" si="169"/>
        <v/>
      </c>
      <c r="C1824" s="312" t="str">
        <f t="shared" si="170"/>
        <v/>
      </c>
      <c r="D1824" s="311" t="str">
        <f t="shared" si="171"/>
        <v/>
      </c>
      <c r="E1824" s="309" t="str">
        <f t="shared" si="172"/>
        <v/>
      </c>
      <c r="F1824" s="309" t="str">
        <f t="shared" si="173"/>
        <v/>
      </c>
      <c r="G1824" s="310"/>
      <c r="H1824" s="309">
        <f t="shared" si="168"/>
        <v>0</v>
      </c>
    </row>
    <row r="1825" spans="2:8">
      <c r="B1825" s="313" t="str">
        <f t="shared" si="169"/>
        <v/>
      </c>
      <c r="C1825" s="312" t="str">
        <f t="shared" si="170"/>
        <v/>
      </c>
      <c r="D1825" s="311" t="str">
        <f t="shared" si="171"/>
        <v/>
      </c>
      <c r="E1825" s="309" t="str">
        <f t="shared" si="172"/>
        <v/>
      </c>
      <c r="F1825" s="309" t="str">
        <f t="shared" si="173"/>
        <v/>
      </c>
      <c r="G1825" s="310"/>
      <c r="H1825" s="309">
        <f t="shared" si="168"/>
        <v>0</v>
      </c>
    </row>
    <row r="1826" spans="2:8">
      <c r="B1826" s="313" t="str">
        <f t="shared" si="169"/>
        <v/>
      </c>
      <c r="C1826" s="312" t="str">
        <f t="shared" si="170"/>
        <v/>
      </c>
      <c r="D1826" s="311" t="str">
        <f t="shared" si="171"/>
        <v/>
      </c>
      <c r="E1826" s="309" t="str">
        <f t="shared" si="172"/>
        <v/>
      </c>
      <c r="F1826" s="309" t="str">
        <f t="shared" si="173"/>
        <v/>
      </c>
      <c r="G1826" s="310"/>
      <c r="H1826" s="309">
        <f t="shared" si="168"/>
        <v>0</v>
      </c>
    </row>
    <row r="1827" spans="2:8">
      <c r="B1827" s="313" t="str">
        <f t="shared" si="169"/>
        <v/>
      </c>
      <c r="C1827" s="312" t="str">
        <f t="shared" si="170"/>
        <v/>
      </c>
      <c r="D1827" s="311" t="str">
        <f t="shared" si="171"/>
        <v/>
      </c>
      <c r="E1827" s="309" t="str">
        <f t="shared" si="172"/>
        <v/>
      </c>
      <c r="F1827" s="309" t="str">
        <f t="shared" si="173"/>
        <v/>
      </c>
      <c r="G1827" s="310"/>
      <c r="H1827" s="309">
        <f t="shared" si="168"/>
        <v>0</v>
      </c>
    </row>
    <row r="1828" spans="2:8">
      <c r="B1828" s="313" t="str">
        <f t="shared" si="169"/>
        <v/>
      </c>
      <c r="C1828" s="312" t="str">
        <f t="shared" si="170"/>
        <v/>
      </c>
      <c r="D1828" s="311" t="str">
        <f t="shared" si="171"/>
        <v/>
      </c>
      <c r="E1828" s="309" t="str">
        <f t="shared" si="172"/>
        <v/>
      </c>
      <c r="F1828" s="309" t="str">
        <f t="shared" si="173"/>
        <v/>
      </c>
      <c r="G1828" s="310"/>
      <c r="H1828" s="309">
        <f t="shared" si="168"/>
        <v>0</v>
      </c>
    </row>
    <row r="1829" spans="2:8">
      <c r="B1829" s="313" t="str">
        <f t="shared" si="169"/>
        <v/>
      </c>
      <c r="C1829" s="312" t="str">
        <f t="shared" si="170"/>
        <v/>
      </c>
      <c r="D1829" s="311" t="str">
        <f t="shared" si="171"/>
        <v/>
      </c>
      <c r="E1829" s="309" t="str">
        <f t="shared" si="172"/>
        <v/>
      </c>
      <c r="F1829" s="309" t="str">
        <f t="shared" si="173"/>
        <v/>
      </c>
      <c r="G1829" s="310"/>
      <c r="H1829" s="309">
        <f t="shared" si="168"/>
        <v>0</v>
      </c>
    </row>
    <row r="1830" spans="2:8">
      <c r="B1830" s="313" t="str">
        <f t="shared" si="169"/>
        <v/>
      </c>
      <c r="C1830" s="312" t="str">
        <f t="shared" si="170"/>
        <v/>
      </c>
      <c r="D1830" s="311" t="str">
        <f t="shared" si="171"/>
        <v/>
      </c>
      <c r="E1830" s="309" t="str">
        <f t="shared" si="172"/>
        <v/>
      </c>
      <c r="F1830" s="309" t="str">
        <f t="shared" si="173"/>
        <v/>
      </c>
      <c r="G1830" s="310"/>
      <c r="H1830" s="309">
        <f t="shared" si="168"/>
        <v>0</v>
      </c>
    </row>
    <row r="1831" spans="2:8">
      <c r="B1831" s="313" t="str">
        <f t="shared" si="169"/>
        <v/>
      </c>
      <c r="C1831" s="312" t="str">
        <f t="shared" si="170"/>
        <v/>
      </c>
      <c r="D1831" s="311" t="str">
        <f t="shared" si="171"/>
        <v/>
      </c>
      <c r="E1831" s="309" t="str">
        <f t="shared" si="172"/>
        <v/>
      </c>
      <c r="F1831" s="309" t="str">
        <f t="shared" si="173"/>
        <v/>
      </c>
      <c r="G1831" s="310"/>
      <c r="H1831" s="309">
        <f t="shared" si="168"/>
        <v>0</v>
      </c>
    </row>
    <row r="1832" spans="2:8">
      <c r="B1832" s="313" t="str">
        <f t="shared" si="169"/>
        <v/>
      </c>
      <c r="C1832" s="312" t="str">
        <f t="shared" si="170"/>
        <v/>
      </c>
      <c r="D1832" s="311" t="str">
        <f t="shared" si="171"/>
        <v/>
      </c>
      <c r="E1832" s="309" t="str">
        <f t="shared" si="172"/>
        <v/>
      </c>
      <c r="F1832" s="309" t="str">
        <f t="shared" si="173"/>
        <v/>
      </c>
      <c r="G1832" s="310"/>
      <c r="H1832" s="309">
        <f t="shared" si="168"/>
        <v>0</v>
      </c>
    </row>
    <row r="1833" spans="2:8">
      <c r="B1833" s="313" t="str">
        <f t="shared" si="169"/>
        <v/>
      </c>
      <c r="C1833" s="312" t="str">
        <f t="shared" si="170"/>
        <v/>
      </c>
      <c r="D1833" s="311" t="str">
        <f t="shared" si="171"/>
        <v/>
      </c>
      <c r="E1833" s="309" t="str">
        <f t="shared" si="172"/>
        <v/>
      </c>
      <c r="F1833" s="309" t="str">
        <f t="shared" si="173"/>
        <v/>
      </c>
      <c r="G1833" s="310"/>
      <c r="H1833" s="309">
        <f t="shared" si="168"/>
        <v>0</v>
      </c>
    </row>
    <row r="1834" spans="2:8">
      <c r="B1834" s="313" t="str">
        <f t="shared" si="169"/>
        <v/>
      </c>
      <c r="C1834" s="312" t="str">
        <f t="shared" si="170"/>
        <v/>
      </c>
      <c r="D1834" s="311" t="str">
        <f t="shared" si="171"/>
        <v/>
      </c>
      <c r="E1834" s="309" t="str">
        <f t="shared" si="172"/>
        <v/>
      </c>
      <c r="F1834" s="309" t="str">
        <f t="shared" si="173"/>
        <v/>
      </c>
      <c r="G1834" s="310"/>
      <c r="H1834" s="309">
        <f t="shared" si="168"/>
        <v>0</v>
      </c>
    </row>
    <row r="1835" spans="2:8">
      <c r="B1835" s="313" t="str">
        <f t="shared" si="169"/>
        <v/>
      </c>
      <c r="C1835" s="312" t="str">
        <f t="shared" si="170"/>
        <v/>
      </c>
      <c r="D1835" s="311" t="str">
        <f t="shared" si="171"/>
        <v/>
      </c>
      <c r="E1835" s="309" t="str">
        <f t="shared" si="172"/>
        <v/>
      </c>
      <c r="F1835" s="309" t="str">
        <f t="shared" si="173"/>
        <v/>
      </c>
      <c r="G1835" s="310"/>
      <c r="H1835" s="309">
        <f t="shared" si="168"/>
        <v>0</v>
      </c>
    </row>
    <row r="1836" spans="2:8">
      <c r="B1836" s="313" t="str">
        <f t="shared" si="169"/>
        <v/>
      </c>
      <c r="C1836" s="312" t="str">
        <f t="shared" si="170"/>
        <v/>
      </c>
      <c r="D1836" s="311" t="str">
        <f t="shared" si="171"/>
        <v/>
      </c>
      <c r="E1836" s="309" t="str">
        <f t="shared" si="172"/>
        <v/>
      </c>
      <c r="F1836" s="309" t="str">
        <f t="shared" si="173"/>
        <v/>
      </c>
      <c r="G1836" s="310"/>
      <c r="H1836" s="309">
        <f t="shared" si="168"/>
        <v>0</v>
      </c>
    </row>
    <row r="1837" spans="2:8">
      <c r="B1837" s="313" t="str">
        <f t="shared" si="169"/>
        <v/>
      </c>
      <c r="C1837" s="312" t="str">
        <f t="shared" si="170"/>
        <v/>
      </c>
      <c r="D1837" s="311" t="str">
        <f t="shared" si="171"/>
        <v/>
      </c>
      <c r="E1837" s="309" t="str">
        <f t="shared" si="172"/>
        <v/>
      </c>
      <c r="F1837" s="309" t="str">
        <f t="shared" si="173"/>
        <v/>
      </c>
      <c r="G1837" s="310"/>
      <c r="H1837" s="309">
        <f t="shared" si="168"/>
        <v>0</v>
      </c>
    </row>
    <row r="1838" spans="2:8">
      <c r="B1838" s="313" t="str">
        <f t="shared" si="169"/>
        <v/>
      </c>
      <c r="C1838" s="312" t="str">
        <f t="shared" si="170"/>
        <v/>
      </c>
      <c r="D1838" s="311" t="str">
        <f t="shared" si="171"/>
        <v/>
      </c>
      <c r="E1838" s="309" t="str">
        <f t="shared" si="172"/>
        <v/>
      </c>
      <c r="F1838" s="309" t="str">
        <f t="shared" si="173"/>
        <v/>
      </c>
      <c r="G1838" s="310"/>
      <c r="H1838" s="309">
        <f t="shared" si="168"/>
        <v>0</v>
      </c>
    </row>
    <row r="1839" spans="2:8">
      <c r="B1839" s="313" t="str">
        <f t="shared" si="169"/>
        <v/>
      </c>
      <c r="C1839" s="312" t="str">
        <f t="shared" si="170"/>
        <v/>
      </c>
      <c r="D1839" s="311" t="str">
        <f t="shared" si="171"/>
        <v/>
      </c>
      <c r="E1839" s="309" t="str">
        <f t="shared" si="172"/>
        <v/>
      </c>
      <c r="F1839" s="309" t="str">
        <f t="shared" si="173"/>
        <v/>
      </c>
      <c r="G1839" s="310"/>
      <c r="H1839" s="309">
        <f t="shared" si="168"/>
        <v>0</v>
      </c>
    </row>
    <row r="1840" spans="2:8">
      <c r="B1840" s="313" t="str">
        <f t="shared" si="169"/>
        <v/>
      </c>
      <c r="C1840" s="312" t="str">
        <f t="shared" si="170"/>
        <v/>
      </c>
      <c r="D1840" s="311" t="str">
        <f t="shared" si="171"/>
        <v/>
      </c>
      <c r="E1840" s="309" t="str">
        <f t="shared" si="172"/>
        <v/>
      </c>
      <c r="F1840" s="309" t="str">
        <f t="shared" si="173"/>
        <v/>
      </c>
      <c r="G1840" s="310"/>
      <c r="H1840" s="309">
        <f t="shared" si="168"/>
        <v>0</v>
      </c>
    </row>
    <row r="1841" spans="2:8">
      <c r="B1841" s="313" t="str">
        <f t="shared" si="169"/>
        <v/>
      </c>
      <c r="C1841" s="312" t="str">
        <f t="shared" si="170"/>
        <v/>
      </c>
      <c r="D1841" s="311" t="str">
        <f t="shared" si="171"/>
        <v/>
      </c>
      <c r="E1841" s="309" t="str">
        <f t="shared" si="172"/>
        <v/>
      </c>
      <c r="F1841" s="309" t="str">
        <f t="shared" si="173"/>
        <v/>
      </c>
      <c r="G1841" s="310"/>
      <c r="H1841" s="309">
        <f t="shared" si="168"/>
        <v>0</v>
      </c>
    </row>
    <row r="1842" spans="2:8">
      <c r="B1842" s="313" t="str">
        <f t="shared" si="169"/>
        <v/>
      </c>
      <c r="C1842" s="312" t="str">
        <f t="shared" si="170"/>
        <v/>
      </c>
      <c r="D1842" s="311" t="str">
        <f t="shared" si="171"/>
        <v/>
      </c>
      <c r="E1842" s="309" t="str">
        <f t="shared" si="172"/>
        <v/>
      </c>
      <c r="F1842" s="309" t="str">
        <f t="shared" si="173"/>
        <v/>
      </c>
      <c r="G1842" s="310"/>
      <c r="H1842" s="309">
        <f t="shared" si="168"/>
        <v>0</v>
      </c>
    </row>
    <row r="1843" spans="2:8">
      <c r="B1843" s="313" t="str">
        <f t="shared" si="169"/>
        <v/>
      </c>
      <c r="C1843" s="312" t="str">
        <f t="shared" si="170"/>
        <v/>
      </c>
      <c r="D1843" s="311" t="str">
        <f t="shared" si="171"/>
        <v/>
      </c>
      <c r="E1843" s="309" t="str">
        <f t="shared" si="172"/>
        <v/>
      </c>
      <c r="F1843" s="309" t="str">
        <f t="shared" si="173"/>
        <v/>
      </c>
      <c r="G1843" s="310"/>
      <c r="H1843" s="309">
        <f t="shared" si="168"/>
        <v>0</v>
      </c>
    </row>
    <row r="1844" spans="2:8">
      <c r="B1844" s="313" t="str">
        <f t="shared" si="169"/>
        <v/>
      </c>
      <c r="C1844" s="312" t="str">
        <f t="shared" si="170"/>
        <v/>
      </c>
      <c r="D1844" s="311" t="str">
        <f t="shared" si="171"/>
        <v/>
      </c>
      <c r="E1844" s="309" t="str">
        <f t="shared" si="172"/>
        <v/>
      </c>
      <c r="F1844" s="309" t="str">
        <f t="shared" si="173"/>
        <v/>
      </c>
      <c r="G1844" s="310"/>
      <c r="H1844" s="309">
        <f t="shared" si="168"/>
        <v>0</v>
      </c>
    </row>
    <row r="1845" spans="2:8">
      <c r="B1845" s="313" t="str">
        <f t="shared" si="169"/>
        <v/>
      </c>
      <c r="C1845" s="312" t="str">
        <f t="shared" si="170"/>
        <v/>
      </c>
      <c r="D1845" s="311" t="str">
        <f t="shared" si="171"/>
        <v/>
      </c>
      <c r="E1845" s="309" t="str">
        <f t="shared" si="172"/>
        <v/>
      </c>
      <c r="F1845" s="309" t="str">
        <f t="shared" si="173"/>
        <v/>
      </c>
      <c r="G1845" s="310"/>
      <c r="H1845" s="309">
        <f t="shared" si="168"/>
        <v>0</v>
      </c>
    </row>
    <row r="1846" spans="2:8">
      <c r="B1846" s="313" t="str">
        <f t="shared" si="169"/>
        <v/>
      </c>
      <c r="C1846" s="312" t="str">
        <f t="shared" si="170"/>
        <v/>
      </c>
      <c r="D1846" s="311" t="str">
        <f t="shared" si="171"/>
        <v/>
      </c>
      <c r="E1846" s="309" t="str">
        <f t="shared" si="172"/>
        <v/>
      </c>
      <c r="F1846" s="309" t="str">
        <f t="shared" si="173"/>
        <v/>
      </c>
      <c r="G1846" s="310"/>
      <c r="H1846" s="309">
        <f t="shared" si="168"/>
        <v>0</v>
      </c>
    </row>
    <row r="1847" spans="2:8">
      <c r="B1847" s="313" t="str">
        <f t="shared" si="169"/>
        <v/>
      </c>
      <c r="C1847" s="312" t="str">
        <f t="shared" si="170"/>
        <v/>
      </c>
      <c r="D1847" s="311" t="str">
        <f t="shared" si="171"/>
        <v/>
      </c>
      <c r="E1847" s="309" t="str">
        <f t="shared" si="172"/>
        <v/>
      </c>
      <c r="F1847" s="309" t="str">
        <f t="shared" si="173"/>
        <v/>
      </c>
      <c r="G1847" s="310"/>
      <c r="H1847" s="309">
        <f t="shared" si="168"/>
        <v>0</v>
      </c>
    </row>
    <row r="1848" spans="2:8">
      <c r="B1848" s="313" t="str">
        <f t="shared" si="169"/>
        <v/>
      </c>
      <c r="C1848" s="312" t="str">
        <f t="shared" si="170"/>
        <v/>
      </c>
      <c r="D1848" s="311" t="str">
        <f t="shared" si="171"/>
        <v/>
      </c>
      <c r="E1848" s="309" t="str">
        <f t="shared" si="172"/>
        <v/>
      </c>
      <c r="F1848" s="309" t="str">
        <f t="shared" si="173"/>
        <v/>
      </c>
      <c r="G1848" s="310"/>
      <c r="H1848" s="309">
        <f t="shared" si="168"/>
        <v>0</v>
      </c>
    </row>
    <row r="1849" spans="2:8">
      <c r="B1849" s="313" t="str">
        <f t="shared" si="169"/>
        <v/>
      </c>
      <c r="C1849" s="312" t="str">
        <f t="shared" si="170"/>
        <v/>
      </c>
      <c r="D1849" s="311" t="str">
        <f t="shared" si="171"/>
        <v/>
      </c>
      <c r="E1849" s="309" t="str">
        <f t="shared" si="172"/>
        <v/>
      </c>
      <c r="F1849" s="309" t="str">
        <f t="shared" si="173"/>
        <v/>
      </c>
      <c r="G1849" s="310"/>
      <c r="H1849" s="309">
        <f t="shared" si="168"/>
        <v>0</v>
      </c>
    </row>
    <row r="1850" spans="2:8">
      <c r="B1850" s="313" t="str">
        <f t="shared" si="169"/>
        <v/>
      </c>
      <c r="C1850" s="312" t="str">
        <f t="shared" si="170"/>
        <v/>
      </c>
      <c r="D1850" s="311" t="str">
        <f t="shared" si="171"/>
        <v/>
      </c>
      <c r="E1850" s="309" t="str">
        <f t="shared" si="172"/>
        <v/>
      </c>
      <c r="F1850" s="309" t="str">
        <f t="shared" si="173"/>
        <v/>
      </c>
      <c r="G1850" s="310"/>
      <c r="H1850" s="309">
        <f t="shared" si="168"/>
        <v>0</v>
      </c>
    </row>
    <row r="1851" spans="2:8">
      <c r="B1851" s="313" t="str">
        <f t="shared" si="169"/>
        <v/>
      </c>
      <c r="C1851" s="312" t="str">
        <f t="shared" si="170"/>
        <v/>
      </c>
      <c r="D1851" s="311" t="str">
        <f t="shared" si="171"/>
        <v/>
      </c>
      <c r="E1851" s="309" t="str">
        <f t="shared" si="172"/>
        <v/>
      </c>
      <c r="F1851" s="309" t="str">
        <f t="shared" si="173"/>
        <v/>
      </c>
      <c r="G1851" s="310"/>
      <c r="H1851" s="309">
        <f t="shared" si="168"/>
        <v>0</v>
      </c>
    </row>
    <row r="1852" spans="2:8">
      <c r="B1852" s="313" t="str">
        <f t="shared" si="169"/>
        <v/>
      </c>
      <c r="C1852" s="312" t="str">
        <f t="shared" si="170"/>
        <v/>
      </c>
      <c r="D1852" s="311" t="str">
        <f t="shared" si="171"/>
        <v/>
      </c>
      <c r="E1852" s="309" t="str">
        <f t="shared" si="172"/>
        <v/>
      </c>
      <c r="F1852" s="309" t="str">
        <f t="shared" si="173"/>
        <v/>
      </c>
      <c r="G1852" s="310"/>
      <c r="H1852" s="309">
        <f t="shared" si="168"/>
        <v>0</v>
      </c>
    </row>
    <row r="1853" spans="2:8">
      <c r="B1853" s="313" t="str">
        <f t="shared" si="169"/>
        <v/>
      </c>
      <c r="C1853" s="312" t="str">
        <f t="shared" si="170"/>
        <v/>
      </c>
      <c r="D1853" s="311" t="str">
        <f t="shared" si="171"/>
        <v/>
      </c>
      <c r="E1853" s="309" t="str">
        <f t="shared" si="172"/>
        <v/>
      </c>
      <c r="F1853" s="309" t="str">
        <f t="shared" si="173"/>
        <v/>
      </c>
      <c r="G1853" s="310"/>
      <c r="H1853" s="309">
        <f t="shared" si="168"/>
        <v>0</v>
      </c>
    </row>
    <row r="1854" spans="2:8">
      <c r="B1854" s="313" t="str">
        <f t="shared" si="169"/>
        <v/>
      </c>
      <c r="C1854" s="312" t="str">
        <f t="shared" si="170"/>
        <v/>
      </c>
      <c r="D1854" s="311" t="str">
        <f t="shared" si="171"/>
        <v/>
      </c>
      <c r="E1854" s="309" t="str">
        <f t="shared" si="172"/>
        <v/>
      </c>
      <c r="F1854" s="309" t="str">
        <f t="shared" si="173"/>
        <v/>
      </c>
      <c r="G1854" s="310"/>
      <c r="H1854" s="309">
        <f t="shared" si="168"/>
        <v>0</v>
      </c>
    </row>
    <row r="1855" spans="2:8">
      <c r="B1855" s="313" t="str">
        <f t="shared" si="169"/>
        <v/>
      </c>
      <c r="C1855" s="312" t="str">
        <f t="shared" si="170"/>
        <v/>
      </c>
      <c r="D1855" s="311" t="str">
        <f t="shared" si="171"/>
        <v/>
      </c>
      <c r="E1855" s="309" t="str">
        <f t="shared" si="172"/>
        <v/>
      </c>
      <c r="F1855" s="309" t="str">
        <f t="shared" si="173"/>
        <v/>
      </c>
      <c r="G1855" s="310"/>
      <c r="H1855" s="309">
        <f t="shared" si="168"/>
        <v>0</v>
      </c>
    </row>
    <row r="1856" spans="2:8">
      <c r="B1856" s="313" t="str">
        <f t="shared" si="169"/>
        <v/>
      </c>
      <c r="C1856" s="312" t="str">
        <f t="shared" si="170"/>
        <v/>
      </c>
      <c r="D1856" s="311" t="str">
        <f t="shared" si="171"/>
        <v/>
      </c>
      <c r="E1856" s="309" t="str">
        <f t="shared" si="172"/>
        <v/>
      </c>
      <c r="F1856" s="309" t="str">
        <f t="shared" si="173"/>
        <v/>
      </c>
      <c r="G1856" s="310"/>
      <c r="H1856" s="309">
        <f t="shared" si="168"/>
        <v>0</v>
      </c>
    </row>
    <row r="1857" spans="2:8">
      <c r="B1857" s="313" t="str">
        <f t="shared" si="169"/>
        <v/>
      </c>
      <c r="C1857" s="312" t="str">
        <f t="shared" si="170"/>
        <v/>
      </c>
      <c r="D1857" s="311" t="str">
        <f t="shared" si="171"/>
        <v/>
      </c>
      <c r="E1857" s="309" t="str">
        <f t="shared" si="172"/>
        <v/>
      </c>
      <c r="F1857" s="309" t="str">
        <f t="shared" si="173"/>
        <v/>
      </c>
      <c r="G1857" s="310"/>
      <c r="H1857" s="309">
        <f t="shared" si="168"/>
        <v>0</v>
      </c>
    </row>
    <row r="1858" spans="2:8">
      <c r="B1858" s="313" t="str">
        <f t="shared" si="169"/>
        <v/>
      </c>
      <c r="C1858" s="312" t="str">
        <f t="shared" si="170"/>
        <v/>
      </c>
      <c r="D1858" s="311" t="str">
        <f t="shared" si="171"/>
        <v/>
      </c>
      <c r="E1858" s="309" t="str">
        <f t="shared" si="172"/>
        <v/>
      </c>
      <c r="F1858" s="309" t="str">
        <f t="shared" si="173"/>
        <v/>
      </c>
      <c r="G1858" s="310"/>
      <c r="H1858" s="309">
        <f t="shared" si="168"/>
        <v>0</v>
      </c>
    </row>
    <row r="1859" spans="2:8">
      <c r="B1859" s="313" t="str">
        <f t="shared" si="169"/>
        <v/>
      </c>
      <c r="C1859" s="312" t="str">
        <f t="shared" si="170"/>
        <v/>
      </c>
      <c r="D1859" s="311" t="str">
        <f t="shared" si="171"/>
        <v/>
      </c>
      <c r="E1859" s="309" t="str">
        <f t="shared" si="172"/>
        <v/>
      </c>
      <c r="F1859" s="309" t="str">
        <f t="shared" si="173"/>
        <v/>
      </c>
      <c r="G1859" s="310"/>
      <c r="H1859" s="309">
        <f t="shared" si="168"/>
        <v>0</v>
      </c>
    </row>
    <row r="1860" spans="2:8">
      <c r="B1860" s="313" t="str">
        <f t="shared" si="169"/>
        <v/>
      </c>
      <c r="C1860" s="312" t="str">
        <f t="shared" si="170"/>
        <v/>
      </c>
      <c r="D1860" s="311" t="str">
        <f t="shared" si="171"/>
        <v/>
      </c>
      <c r="E1860" s="309" t="str">
        <f t="shared" si="172"/>
        <v/>
      </c>
      <c r="F1860" s="309" t="str">
        <f t="shared" si="173"/>
        <v/>
      </c>
      <c r="G1860" s="310"/>
      <c r="H1860" s="309">
        <f t="shared" si="168"/>
        <v>0</v>
      </c>
    </row>
    <row r="1861" spans="2:8">
      <c r="B1861" s="313" t="str">
        <f t="shared" si="169"/>
        <v/>
      </c>
      <c r="C1861" s="312" t="str">
        <f t="shared" si="170"/>
        <v/>
      </c>
      <c r="D1861" s="311" t="str">
        <f t="shared" si="171"/>
        <v/>
      </c>
      <c r="E1861" s="309" t="str">
        <f t="shared" si="172"/>
        <v/>
      </c>
      <c r="F1861" s="309" t="str">
        <f t="shared" si="173"/>
        <v/>
      </c>
      <c r="G1861" s="310"/>
      <c r="H1861" s="309">
        <f t="shared" si="168"/>
        <v>0</v>
      </c>
    </row>
    <row r="1862" spans="2:8">
      <c r="B1862" s="313" t="str">
        <f t="shared" si="169"/>
        <v/>
      </c>
      <c r="C1862" s="312" t="str">
        <f t="shared" si="170"/>
        <v/>
      </c>
      <c r="D1862" s="311" t="str">
        <f t="shared" si="171"/>
        <v/>
      </c>
      <c r="E1862" s="309" t="str">
        <f t="shared" si="172"/>
        <v/>
      </c>
      <c r="F1862" s="309" t="str">
        <f t="shared" si="173"/>
        <v/>
      </c>
      <c r="G1862" s="310"/>
      <c r="H1862" s="309">
        <f t="shared" si="168"/>
        <v>0</v>
      </c>
    </row>
    <row r="1863" spans="2:8">
      <c r="B1863" s="313" t="str">
        <f t="shared" si="169"/>
        <v/>
      </c>
      <c r="C1863" s="312" t="str">
        <f t="shared" si="170"/>
        <v/>
      </c>
      <c r="D1863" s="311" t="str">
        <f t="shared" si="171"/>
        <v/>
      </c>
      <c r="E1863" s="309" t="str">
        <f t="shared" si="172"/>
        <v/>
      </c>
      <c r="F1863" s="309" t="str">
        <f t="shared" si="173"/>
        <v/>
      </c>
      <c r="G1863" s="310"/>
      <c r="H1863" s="309">
        <f t="shared" si="168"/>
        <v>0</v>
      </c>
    </row>
    <row r="1864" spans="2:8">
      <c r="B1864" s="313" t="str">
        <f t="shared" si="169"/>
        <v/>
      </c>
      <c r="C1864" s="312" t="str">
        <f t="shared" si="170"/>
        <v/>
      </c>
      <c r="D1864" s="311" t="str">
        <f t="shared" si="171"/>
        <v/>
      </c>
      <c r="E1864" s="309" t="str">
        <f t="shared" si="172"/>
        <v/>
      </c>
      <c r="F1864" s="309" t="str">
        <f t="shared" si="173"/>
        <v/>
      </c>
      <c r="G1864" s="310"/>
      <c r="H1864" s="309">
        <f t="shared" si="168"/>
        <v>0</v>
      </c>
    </row>
    <row r="1865" spans="2:8">
      <c r="B1865" s="313" t="str">
        <f t="shared" si="169"/>
        <v/>
      </c>
      <c r="C1865" s="312" t="str">
        <f t="shared" si="170"/>
        <v/>
      </c>
      <c r="D1865" s="311" t="str">
        <f t="shared" si="171"/>
        <v/>
      </c>
      <c r="E1865" s="309" t="str">
        <f t="shared" si="172"/>
        <v/>
      </c>
      <c r="F1865" s="309" t="str">
        <f t="shared" si="173"/>
        <v/>
      </c>
      <c r="G1865" s="310"/>
      <c r="H1865" s="309">
        <f t="shared" si="168"/>
        <v>0</v>
      </c>
    </row>
    <row r="1866" spans="2:8">
      <c r="B1866" s="313" t="str">
        <f t="shared" si="169"/>
        <v/>
      </c>
      <c r="C1866" s="312" t="str">
        <f t="shared" si="170"/>
        <v/>
      </c>
      <c r="D1866" s="311" t="str">
        <f t="shared" si="171"/>
        <v/>
      </c>
      <c r="E1866" s="309" t="str">
        <f t="shared" si="172"/>
        <v/>
      </c>
      <c r="F1866" s="309" t="str">
        <f t="shared" si="173"/>
        <v/>
      </c>
      <c r="G1866" s="310"/>
      <c r="H1866" s="309">
        <f t="shared" si="168"/>
        <v>0</v>
      </c>
    </row>
    <row r="1867" spans="2:8">
      <c r="B1867" s="313" t="str">
        <f t="shared" si="169"/>
        <v/>
      </c>
      <c r="C1867" s="312" t="str">
        <f t="shared" si="170"/>
        <v/>
      </c>
      <c r="D1867" s="311" t="str">
        <f t="shared" si="171"/>
        <v/>
      </c>
      <c r="E1867" s="309" t="str">
        <f t="shared" si="172"/>
        <v/>
      </c>
      <c r="F1867" s="309" t="str">
        <f t="shared" si="173"/>
        <v/>
      </c>
      <c r="G1867" s="310"/>
      <c r="H1867" s="309">
        <f t="shared" si="168"/>
        <v>0</v>
      </c>
    </row>
    <row r="1868" spans="2:8">
      <c r="B1868" s="313" t="str">
        <f t="shared" si="169"/>
        <v/>
      </c>
      <c r="C1868" s="312" t="str">
        <f t="shared" si="170"/>
        <v/>
      </c>
      <c r="D1868" s="311" t="str">
        <f t="shared" si="171"/>
        <v/>
      </c>
      <c r="E1868" s="309" t="str">
        <f t="shared" si="172"/>
        <v/>
      </c>
      <c r="F1868" s="309" t="str">
        <f t="shared" si="173"/>
        <v/>
      </c>
      <c r="G1868" s="310"/>
      <c r="H1868" s="309">
        <f t="shared" si="168"/>
        <v>0</v>
      </c>
    </row>
    <row r="1869" spans="2:8">
      <c r="B1869" s="313" t="str">
        <f t="shared" si="169"/>
        <v/>
      </c>
      <c r="C1869" s="312" t="str">
        <f t="shared" si="170"/>
        <v/>
      </c>
      <c r="D1869" s="311" t="str">
        <f t="shared" si="171"/>
        <v/>
      </c>
      <c r="E1869" s="309" t="str">
        <f t="shared" si="172"/>
        <v/>
      </c>
      <c r="F1869" s="309" t="str">
        <f t="shared" si="173"/>
        <v/>
      </c>
      <c r="G1869" s="310"/>
      <c r="H1869" s="309">
        <f t="shared" si="168"/>
        <v>0</v>
      </c>
    </row>
    <row r="1870" spans="2:8">
      <c r="B1870" s="313" t="str">
        <f t="shared" si="169"/>
        <v/>
      </c>
      <c r="C1870" s="312" t="str">
        <f t="shared" si="170"/>
        <v/>
      </c>
      <c r="D1870" s="311" t="str">
        <f t="shared" si="171"/>
        <v/>
      </c>
      <c r="E1870" s="309" t="str">
        <f t="shared" si="172"/>
        <v/>
      </c>
      <c r="F1870" s="309" t="str">
        <f t="shared" si="173"/>
        <v/>
      </c>
      <c r="G1870" s="310"/>
      <c r="H1870" s="309">
        <f t="shared" si="168"/>
        <v>0</v>
      </c>
    </row>
    <row r="1871" spans="2:8">
      <c r="B1871" s="313" t="str">
        <f t="shared" si="169"/>
        <v/>
      </c>
      <c r="C1871" s="312" t="str">
        <f t="shared" si="170"/>
        <v/>
      </c>
      <c r="D1871" s="311" t="str">
        <f t="shared" si="171"/>
        <v/>
      </c>
      <c r="E1871" s="309" t="str">
        <f t="shared" si="172"/>
        <v/>
      </c>
      <c r="F1871" s="309" t="str">
        <f t="shared" si="173"/>
        <v/>
      </c>
      <c r="G1871" s="310"/>
      <c r="H1871" s="309">
        <f t="shared" si="168"/>
        <v>0</v>
      </c>
    </row>
    <row r="1872" spans="2:8">
      <c r="B1872" s="313" t="str">
        <f t="shared" si="169"/>
        <v/>
      </c>
      <c r="C1872" s="312" t="str">
        <f t="shared" si="170"/>
        <v/>
      </c>
      <c r="D1872" s="311" t="str">
        <f t="shared" si="171"/>
        <v/>
      </c>
      <c r="E1872" s="309" t="str">
        <f t="shared" si="172"/>
        <v/>
      </c>
      <c r="F1872" s="309" t="str">
        <f t="shared" si="173"/>
        <v/>
      </c>
      <c r="G1872" s="310"/>
      <c r="H1872" s="309">
        <f t="shared" si="168"/>
        <v>0</v>
      </c>
    </row>
    <row r="1873" spans="2:8">
      <c r="B1873" s="313" t="str">
        <f t="shared" si="169"/>
        <v/>
      </c>
      <c r="C1873" s="312" t="str">
        <f t="shared" si="170"/>
        <v/>
      </c>
      <c r="D1873" s="311" t="str">
        <f t="shared" si="171"/>
        <v/>
      </c>
      <c r="E1873" s="309" t="str">
        <f t="shared" si="172"/>
        <v/>
      </c>
      <c r="F1873" s="309" t="str">
        <f t="shared" si="173"/>
        <v/>
      </c>
      <c r="G1873" s="310"/>
      <c r="H1873" s="309">
        <f t="shared" ref="H1873:H1936" si="174">IF(B1873="",0,ROUND(H1872-E1873-G1873,2))</f>
        <v>0</v>
      </c>
    </row>
    <row r="1874" spans="2:8">
      <c r="B1874" s="313" t="str">
        <f t="shared" ref="B1874:B1937" si="175">IF(B1873&lt;$H$7,IF(H1873&gt;0,B1873+1,""),"")</f>
        <v/>
      </c>
      <c r="C1874" s="312" t="str">
        <f t="shared" ref="C1874:C1937" si="176">IF(B1874="","",IF(B1874&lt;=$H$7,IF(payments_per_year=26,DATE(YEAR(start_date),MONTH(start_date),DAY(start_date)+14*B1874),IF(payments_per_year=52,DATE(YEAR(start_date),MONTH(start_date),DAY(start_date)+7*B1874),DATE(YEAR(start_date),MONTH(start_date)+B1874*12/$D$9,DAY(start_date)))),""))</f>
        <v/>
      </c>
      <c r="D1874" s="311" t="str">
        <f t="shared" ref="D1874:D1937" si="177">IF(C1874="","",IF($H$6+F1874&gt;H1873,ROUND(H1873+F1874,2),$H$6))</f>
        <v/>
      </c>
      <c r="E1874" s="309" t="str">
        <f t="shared" ref="E1874:E1937" si="178">IF(C1874="","",D1874-F1874)</f>
        <v/>
      </c>
      <c r="F1874" s="309" t="str">
        <f t="shared" ref="F1874:F1937" si="179">IF(C1874="","",ROUND(H1873*$D$7/payments_per_year,2))</f>
        <v/>
      </c>
      <c r="G1874" s="310"/>
      <c r="H1874" s="309">
        <f t="shared" si="174"/>
        <v>0</v>
      </c>
    </row>
    <row r="1875" spans="2:8">
      <c r="B1875" s="313" t="str">
        <f t="shared" si="175"/>
        <v/>
      </c>
      <c r="C1875" s="312" t="str">
        <f t="shared" si="176"/>
        <v/>
      </c>
      <c r="D1875" s="311" t="str">
        <f t="shared" si="177"/>
        <v/>
      </c>
      <c r="E1875" s="309" t="str">
        <f t="shared" si="178"/>
        <v/>
      </c>
      <c r="F1875" s="309" t="str">
        <f t="shared" si="179"/>
        <v/>
      </c>
      <c r="G1875" s="310"/>
      <c r="H1875" s="309">
        <f t="shared" si="174"/>
        <v>0</v>
      </c>
    </row>
    <row r="1876" spans="2:8">
      <c r="B1876" s="313" t="str">
        <f t="shared" si="175"/>
        <v/>
      </c>
      <c r="C1876" s="312" t="str">
        <f t="shared" si="176"/>
        <v/>
      </c>
      <c r="D1876" s="311" t="str">
        <f t="shared" si="177"/>
        <v/>
      </c>
      <c r="E1876" s="309" t="str">
        <f t="shared" si="178"/>
        <v/>
      </c>
      <c r="F1876" s="309" t="str">
        <f t="shared" si="179"/>
        <v/>
      </c>
      <c r="G1876" s="310"/>
      <c r="H1876" s="309">
        <f t="shared" si="174"/>
        <v>0</v>
      </c>
    </row>
    <row r="1877" spans="2:8">
      <c r="B1877" s="313" t="str">
        <f t="shared" si="175"/>
        <v/>
      </c>
      <c r="C1877" s="312" t="str">
        <f t="shared" si="176"/>
        <v/>
      </c>
      <c r="D1877" s="311" t="str">
        <f t="shared" si="177"/>
        <v/>
      </c>
      <c r="E1877" s="309" t="str">
        <f t="shared" si="178"/>
        <v/>
      </c>
      <c r="F1877" s="309" t="str">
        <f t="shared" si="179"/>
        <v/>
      </c>
      <c r="G1877" s="310"/>
      <c r="H1877" s="309">
        <f t="shared" si="174"/>
        <v>0</v>
      </c>
    </row>
    <row r="1878" spans="2:8">
      <c r="B1878" s="313" t="str">
        <f t="shared" si="175"/>
        <v/>
      </c>
      <c r="C1878" s="312" t="str">
        <f t="shared" si="176"/>
        <v/>
      </c>
      <c r="D1878" s="311" t="str">
        <f t="shared" si="177"/>
        <v/>
      </c>
      <c r="E1878" s="309" t="str">
        <f t="shared" si="178"/>
        <v/>
      </c>
      <c r="F1878" s="309" t="str">
        <f t="shared" si="179"/>
        <v/>
      </c>
      <c r="G1878" s="310"/>
      <c r="H1878" s="309">
        <f t="shared" si="174"/>
        <v>0</v>
      </c>
    </row>
    <row r="1879" spans="2:8">
      <c r="B1879" s="313" t="str">
        <f t="shared" si="175"/>
        <v/>
      </c>
      <c r="C1879" s="312" t="str">
        <f t="shared" si="176"/>
        <v/>
      </c>
      <c r="D1879" s="311" t="str">
        <f t="shared" si="177"/>
        <v/>
      </c>
      <c r="E1879" s="309" t="str">
        <f t="shared" si="178"/>
        <v/>
      </c>
      <c r="F1879" s="309" t="str">
        <f t="shared" si="179"/>
        <v/>
      </c>
      <c r="G1879" s="310"/>
      <c r="H1879" s="309">
        <f t="shared" si="174"/>
        <v>0</v>
      </c>
    </row>
    <row r="1880" spans="2:8">
      <c r="B1880" s="313" t="str">
        <f t="shared" si="175"/>
        <v/>
      </c>
      <c r="C1880" s="312" t="str">
        <f t="shared" si="176"/>
        <v/>
      </c>
      <c r="D1880" s="311" t="str">
        <f t="shared" si="177"/>
        <v/>
      </c>
      <c r="E1880" s="309" t="str">
        <f t="shared" si="178"/>
        <v/>
      </c>
      <c r="F1880" s="309" t="str">
        <f t="shared" si="179"/>
        <v/>
      </c>
      <c r="G1880" s="310"/>
      <c r="H1880" s="309">
        <f t="shared" si="174"/>
        <v>0</v>
      </c>
    </row>
    <row r="1881" spans="2:8">
      <c r="B1881" s="313" t="str">
        <f t="shared" si="175"/>
        <v/>
      </c>
      <c r="C1881" s="312" t="str">
        <f t="shared" si="176"/>
        <v/>
      </c>
      <c r="D1881" s="311" t="str">
        <f t="shared" si="177"/>
        <v/>
      </c>
      <c r="E1881" s="309" t="str">
        <f t="shared" si="178"/>
        <v/>
      </c>
      <c r="F1881" s="309" t="str">
        <f t="shared" si="179"/>
        <v/>
      </c>
      <c r="G1881" s="310"/>
      <c r="H1881" s="309">
        <f t="shared" si="174"/>
        <v>0</v>
      </c>
    </row>
    <row r="1882" spans="2:8">
      <c r="B1882" s="313" t="str">
        <f t="shared" si="175"/>
        <v/>
      </c>
      <c r="C1882" s="312" t="str">
        <f t="shared" si="176"/>
        <v/>
      </c>
      <c r="D1882" s="311" t="str">
        <f t="shared" si="177"/>
        <v/>
      </c>
      <c r="E1882" s="309" t="str">
        <f t="shared" si="178"/>
        <v/>
      </c>
      <c r="F1882" s="309" t="str">
        <f t="shared" si="179"/>
        <v/>
      </c>
      <c r="G1882" s="310"/>
      <c r="H1882" s="309">
        <f t="shared" si="174"/>
        <v>0</v>
      </c>
    </row>
    <row r="1883" spans="2:8">
      <c r="B1883" s="313" t="str">
        <f t="shared" si="175"/>
        <v/>
      </c>
      <c r="C1883" s="312" t="str">
        <f t="shared" si="176"/>
        <v/>
      </c>
      <c r="D1883" s="311" t="str">
        <f t="shared" si="177"/>
        <v/>
      </c>
      <c r="E1883" s="309" t="str">
        <f t="shared" si="178"/>
        <v/>
      </c>
      <c r="F1883" s="309" t="str">
        <f t="shared" si="179"/>
        <v/>
      </c>
      <c r="G1883" s="310"/>
      <c r="H1883" s="309">
        <f t="shared" si="174"/>
        <v>0</v>
      </c>
    </row>
    <row r="1884" spans="2:8">
      <c r="B1884" s="313" t="str">
        <f t="shared" si="175"/>
        <v/>
      </c>
      <c r="C1884" s="312" t="str">
        <f t="shared" si="176"/>
        <v/>
      </c>
      <c r="D1884" s="311" t="str">
        <f t="shared" si="177"/>
        <v/>
      </c>
      <c r="E1884" s="309" t="str">
        <f t="shared" si="178"/>
        <v/>
      </c>
      <c r="F1884" s="309" t="str">
        <f t="shared" si="179"/>
        <v/>
      </c>
      <c r="G1884" s="310"/>
      <c r="H1884" s="309">
        <f t="shared" si="174"/>
        <v>0</v>
      </c>
    </row>
    <row r="1885" spans="2:8">
      <c r="B1885" s="313" t="str">
        <f t="shared" si="175"/>
        <v/>
      </c>
      <c r="C1885" s="312" t="str">
        <f t="shared" si="176"/>
        <v/>
      </c>
      <c r="D1885" s="311" t="str">
        <f t="shared" si="177"/>
        <v/>
      </c>
      <c r="E1885" s="309" t="str">
        <f t="shared" si="178"/>
        <v/>
      </c>
      <c r="F1885" s="309" t="str">
        <f t="shared" si="179"/>
        <v/>
      </c>
      <c r="G1885" s="310"/>
      <c r="H1885" s="309">
        <f t="shared" si="174"/>
        <v>0</v>
      </c>
    </row>
    <row r="1886" spans="2:8">
      <c r="B1886" s="313" t="str">
        <f t="shared" si="175"/>
        <v/>
      </c>
      <c r="C1886" s="312" t="str">
        <f t="shared" si="176"/>
        <v/>
      </c>
      <c r="D1886" s="311" t="str">
        <f t="shared" si="177"/>
        <v/>
      </c>
      <c r="E1886" s="309" t="str">
        <f t="shared" si="178"/>
        <v/>
      </c>
      <c r="F1886" s="309" t="str">
        <f t="shared" si="179"/>
        <v/>
      </c>
      <c r="G1886" s="310"/>
      <c r="H1886" s="309">
        <f t="shared" si="174"/>
        <v>0</v>
      </c>
    </row>
    <row r="1887" spans="2:8">
      <c r="B1887" s="313" t="str">
        <f t="shared" si="175"/>
        <v/>
      </c>
      <c r="C1887" s="312" t="str">
        <f t="shared" si="176"/>
        <v/>
      </c>
      <c r="D1887" s="311" t="str">
        <f t="shared" si="177"/>
        <v/>
      </c>
      <c r="E1887" s="309" t="str">
        <f t="shared" si="178"/>
        <v/>
      </c>
      <c r="F1887" s="309" t="str">
        <f t="shared" si="179"/>
        <v/>
      </c>
      <c r="G1887" s="310"/>
      <c r="H1887" s="309">
        <f t="shared" si="174"/>
        <v>0</v>
      </c>
    </row>
    <row r="1888" spans="2:8">
      <c r="B1888" s="313" t="str">
        <f t="shared" si="175"/>
        <v/>
      </c>
      <c r="C1888" s="312" t="str">
        <f t="shared" si="176"/>
        <v/>
      </c>
      <c r="D1888" s="311" t="str">
        <f t="shared" si="177"/>
        <v/>
      </c>
      <c r="E1888" s="309" t="str">
        <f t="shared" si="178"/>
        <v/>
      </c>
      <c r="F1888" s="309" t="str">
        <f t="shared" si="179"/>
        <v/>
      </c>
      <c r="G1888" s="310"/>
      <c r="H1888" s="309">
        <f t="shared" si="174"/>
        <v>0</v>
      </c>
    </row>
    <row r="1889" spans="2:8">
      <c r="B1889" s="313" t="str">
        <f t="shared" si="175"/>
        <v/>
      </c>
      <c r="C1889" s="312" t="str">
        <f t="shared" si="176"/>
        <v/>
      </c>
      <c r="D1889" s="311" t="str">
        <f t="shared" si="177"/>
        <v/>
      </c>
      <c r="E1889" s="309" t="str">
        <f t="shared" si="178"/>
        <v/>
      </c>
      <c r="F1889" s="309" t="str">
        <f t="shared" si="179"/>
        <v/>
      </c>
      <c r="G1889" s="310"/>
      <c r="H1889" s="309">
        <f t="shared" si="174"/>
        <v>0</v>
      </c>
    </row>
    <row r="1890" spans="2:8">
      <c r="B1890" s="313" t="str">
        <f t="shared" si="175"/>
        <v/>
      </c>
      <c r="C1890" s="312" t="str">
        <f t="shared" si="176"/>
        <v/>
      </c>
      <c r="D1890" s="311" t="str">
        <f t="shared" si="177"/>
        <v/>
      </c>
      <c r="E1890" s="309" t="str">
        <f t="shared" si="178"/>
        <v/>
      </c>
      <c r="F1890" s="309" t="str">
        <f t="shared" si="179"/>
        <v/>
      </c>
      <c r="G1890" s="310"/>
      <c r="H1890" s="309">
        <f t="shared" si="174"/>
        <v>0</v>
      </c>
    </row>
    <row r="1891" spans="2:8">
      <c r="B1891" s="313" t="str">
        <f t="shared" si="175"/>
        <v/>
      </c>
      <c r="C1891" s="312" t="str">
        <f t="shared" si="176"/>
        <v/>
      </c>
      <c r="D1891" s="311" t="str">
        <f t="shared" si="177"/>
        <v/>
      </c>
      <c r="E1891" s="309" t="str">
        <f t="shared" si="178"/>
        <v/>
      </c>
      <c r="F1891" s="309" t="str">
        <f t="shared" si="179"/>
        <v/>
      </c>
      <c r="G1891" s="310"/>
      <c r="H1891" s="309">
        <f t="shared" si="174"/>
        <v>0</v>
      </c>
    </row>
    <row r="1892" spans="2:8">
      <c r="B1892" s="313" t="str">
        <f t="shared" si="175"/>
        <v/>
      </c>
      <c r="C1892" s="312" t="str">
        <f t="shared" si="176"/>
        <v/>
      </c>
      <c r="D1892" s="311" t="str">
        <f t="shared" si="177"/>
        <v/>
      </c>
      <c r="E1892" s="309" t="str">
        <f t="shared" si="178"/>
        <v/>
      </c>
      <c r="F1892" s="309" t="str">
        <f t="shared" si="179"/>
        <v/>
      </c>
      <c r="G1892" s="310"/>
      <c r="H1892" s="309">
        <f t="shared" si="174"/>
        <v>0</v>
      </c>
    </row>
    <row r="1893" spans="2:8">
      <c r="B1893" s="313" t="str">
        <f t="shared" si="175"/>
        <v/>
      </c>
      <c r="C1893" s="312" t="str">
        <f t="shared" si="176"/>
        <v/>
      </c>
      <c r="D1893" s="311" t="str">
        <f t="shared" si="177"/>
        <v/>
      </c>
      <c r="E1893" s="309" t="str">
        <f t="shared" si="178"/>
        <v/>
      </c>
      <c r="F1893" s="309" t="str">
        <f t="shared" si="179"/>
        <v/>
      </c>
      <c r="G1893" s="310"/>
      <c r="H1893" s="309">
        <f t="shared" si="174"/>
        <v>0</v>
      </c>
    </row>
    <row r="1894" spans="2:8">
      <c r="B1894" s="313" t="str">
        <f t="shared" si="175"/>
        <v/>
      </c>
      <c r="C1894" s="312" t="str">
        <f t="shared" si="176"/>
        <v/>
      </c>
      <c r="D1894" s="311" t="str">
        <f t="shared" si="177"/>
        <v/>
      </c>
      <c r="E1894" s="309" t="str">
        <f t="shared" si="178"/>
        <v/>
      </c>
      <c r="F1894" s="309" t="str">
        <f t="shared" si="179"/>
        <v/>
      </c>
      <c r="G1894" s="310"/>
      <c r="H1894" s="309">
        <f t="shared" si="174"/>
        <v>0</v>
      </c>
    </row>
    <row r="1895" spans="2:8">
      <c r="B1895" s="313" t="str">
        <f t="shared" si="175"/>
        <v/>
      </c>
      <c r="C1895" s="312" t="str">
        <f t="shared" si="176"/>
        <v/>
      </c>
      <c r="D1895" s="311" t="str">
        <f t="shared" si="177"/>
        <v/>
      </c>
      <c r="E1895" s="309" t="str">
        <f t="shared" si="178"/>
        <v/>
      </c>
      <c r="F1895" s="309" t="str">
        <f t="shared" si="179"/>
        <v/>
      </c>
      <c r="G1895" s="310"/>
      <c r="H1895" s="309">
        <f t="shared" si="174"/>
        <v>0</v>
      </c>
    </row>
    <row r="1896" spans="2:8">
      <c r="B1896" s="313" t="str">
        <f t="shared" si="175"/>
        <v/>
      </c>
      <c r="C1896" s="312" t="str">
        <f t="shared" si="176"/>
        <v/>
      </c>
      <c r="D1896" s="311" t="str">
        <f t="shared" si="177"/>
        <v/>
      </c>
      <c r="E1896" s="309" t="str">
        <f t="shared" si="178"/>
        <v/>
      </c>
      <c r="F1896" s="309" t="str">
        <f t="shared" si="179"/>
        <v/>
      </c>
      <c r="G1896" s="310"/>
      <c r="H1896" s="309">
        <f t="shared" si="174"/>
        <v>0</v>
      </c>
    </row>
    <row r="1897" spans="2:8">
      <c r="B1897" s="313" t="str">
        <f t="shared" si="175"/>
        <v/>
      </c>
      <c r="C1897" s="312" t="str">
        <f t="shared" si="176"/>
        <v/>
      </c>
      <c r="D1897" s="311" t="str">
        <f t="shared" si="177"/>
        <v/>
      </c>
      <c r="E1897" s="309" t="str">
        <f t="shared" si="178"/>
        <v/>
      </c>
      <c r="F1897" s="309" t="str">
        <f t="shared" si="179"/>
        <v/>
      </c>
      <c r="G1897" s="310"/>
      <c r="H1897" s="309">
        <f t="shared" si="174"/>
        <v>0</v>
      </c>
    </row>
    <row r="1898" spans="2:8">
      <c r="B1898" s="313" t="str">
        <f t="shared" si="175"/>
        <v/>
      </c>
      <c r="C1898" s="312" t="str">
        <f t="shared" si="176"/>
        <v/>
      </c>
      <c r="D1898" s="311" t="str">
        <f t="shared" si="177"/>
        <v/>
      </c>
      <c r="E1898" s="309" t="str">
        <f t="shared" si="178"/>
        <v/>
      </c>
      <c r="F1898" s="309" t="str">
        <f t="shared" si="179"/>
        <v/>
      </c>
      <c r="G1898" s="310"/>
      <c r="H1898" s="309">
        <f t="shared" si="174"/>
        <v>0</v>
      </c>
    </row>
    <row r="1899" spans="2:8">
      <c r="B1899" s="313" t="str">
        <f t="shared" si="175"/>
        <v/>
      </c>
      <c r="C1899" s="312" t="str">
        <f t="shared" si="176"/>
        <v/>
      </c>
      <c r="D1899" s="311" t="str">
        <f t="shared" si="177"/>
        <v/>
      </c>
      <c r="E1899" s="309" t="str">
        <f t="shared" si="178"/>
        <v/>
      </c>
      <c r="F1899" s="309" t="str">
        <f t="shared" si="179"/>
        <v/>
      </c>
      <c r="G1899" s="310"/>
      <c r="H1899" s="309">
        <f t="shared" si="174"/>
        <v>0</v>
      </c>
    </row>
    <row r="1900" spans="2:8">
      <c r="B1900" s="313" t="str">
        <f t="shared" si="175"/>
        <v/>
      </c>
      <c r="C1900" s="312" t="str">
        <f t="shared" si="176"/>
        <v/>
      </c>
      <c r="D1900" s="311" t="str">
        <f t="shared" si="177"/>
        <v/>
      </c>
      <c r="E1900" s="309" t="str">
        <f t="shared" si="178"/>
        <v/>
      </c>
      <c r="F1900" s="309" t="str">
        <f t="shared" si="179"/>
        <v/>
      </c>
      <c r="G1900" s="310"/>
      <c r="H1900" s="309">
        <f t="shared" si="174"/>
        <v>0</v>
      </c>
    </row>
    <row r="1901" spans="2:8">
      <c r="B1901" s="313" t="str">
        <f t="shared" si="175"/>
        <v/>
      </c>
      <c r="C1901" s="312" t="str">
        <f t="shared" si="176"/>
        <v/>
      </c>
      <c r="D1901" s="311" t="str">
        <f t="shared" si="177"/>
        <v/>
      </c>
      <c r="E1901" s="309" t="str">
        <f t="shared" si="178"/>
        <v/>
      </c>
      <c r="F1901" s="309" t="str">
        <f t="shared" si="179"/>
        <v/>
      </c>
      <c r="G1901" s="310"/>
      <c r="H1901" s="309">
        <f t="shared" si="174"/>
        <v>0</v>
      </c>
    </row>
    <row r="1902" spans="2:8">
      <c r="B1902" s="313" t="str">
        <f t="shared" si="175"/>
        <v/>
      </c>
      <c r="C1902" s="312" t="str">
        <f t="shared" si="176"/>
        <v/>
      </c>
      <c r="D1902" s="311" t="str">
        <f t="shared" si="177"/>
        <v/>
      </c>
      <c r="E1902" s="309" t="str">
        <f t="shared" si="178"/>
        <v/>
      </c>
      <c r="F1902" s="309" t="str">
        <f t="shared" si="179"/>
        <v/>
      </c>
      <c r="G1902" s="310"/>
      <c r="H1902" s="309">
        <f t="shared" si="174"/>
        <v>0</v>
      </c>
    </row>
    <row r="1903" spans="2:8">
      <c r="B1903" s="313" t="str">
        <f t="shared" si="175"/>
        <v/>
      </c>
      <c r="C1903" s="312" t="str">
        <f t="shared" si="176"/>
        <v/>
      </c>
      <c r="D1903" s="311" t="str">
        <f t="shared" si="177"/>
        <v/>
      </c>
      <c r="E1903" s="309" t="str">
        <f t="shared" si="178"/>
        <v/>
      </c>
      <c r="F1903" s="309" t="str">
        <f t="shared" si="179"/>
        <v/>
      </c>
      <c r="G1903" s="310"/>
      <c r="H1903" s="309">
        <f t="shared" si="174"/>
        <v>0</v>
      </c>
    </row>
    <row r="1904" spans="2:8">
      <c r="B1904" s="313" t="str">
        <f t="shared" si="175"/>
        <v/>
      </c>
      <c r="C1904" s="312" t="str">
        <f t="shared" si="176"/>
        <v/>
      </c>
      <c r="D1904" s="311" t="str">
        <f t="shared" si="177"/>
        <v/>
      </c>
      <c r="E1904" s="309" t="str">
        <f t="shared" si="178"/>
        <v/>
      </c>
      <c r="F1904" s="309" t="str">
        <f t="shared" si="179"/>
        <v/>
      </c>
      <c r="G1904" s="310"/>
      <c r="H1904" s="309">
        <f t="shared" si="174"/>
        <v>0</v>
      </c>
    </row>
    <row r="1905" spans="2:8">
      <c r="B1905" s="313" t="str">
        <f t="shared" si="175"/>
        <v/>
      </c>
      <c r="C1905" s="312" t="str">
        <f t="shared" si="176"/>
        <v/>
      </c>
      <c r="D1905" s="311" t="str">
        <f t="shared" si="177"/>
        <v/>
      </c>
      <c r="E1905" s="309" t="str">
        <f t="shared" si="178"/>
        <v/>
      </c>
      <c r="F1905" s="309" t="str">
        <f t="shared" si="179"/>
        <v/>
      </c>
      <c r="G1905" s="310"/>
      <c r="H1905" s="309">
        <f t="shared" si="174"/>
        <v>0</v>
      </c>
    </row>
    <row r="1906" spans="2:8">
      <c r="B1906" s="313" t="str">
        <f t="shared" si="175"/>
        <v/>
      </c>
      <c r="C1906" s="312" t="str">
        <f t="shared" si="176"/>
        <v/>
      </c>
      <c r="D1906" s="311" t="str">
        <f t="shared" si="177"/>
        <v/>
      </c>
      <c r="E1906" s="309" t="str">
        <f t="shared" si="178"/>
        <v/>
      </c>
      <c r="F1906" s="309" t="str">
        <f t="shared" si="179"/>
        <v/>
      </c>
      <c r="G1906" s="310"/>
      <c r="H1906" s="309">
        <f t="shared" si="174"/>
        <v>0</v>
      </c>
    </row>
    <row r="1907" spans="2:8">
      <c r="B1907" s="313" t="str">
        <f t="shared" si="175"/>
        <v/>
      </c>
      <c r="C1907" s="312" t="str">
        <f t="shared" si="176"/>
        <v/>
      </c>
      <c r="D1907" s="311" t="str">
        <f t="shared" si="177"/>
        <v/>
      </c>
      <c r="E1907" s="309" t="str">
        <f t="shared" si="178"/>
        <v/>
      </c>
      <c r="F1907" s="309" t="str">
        <f t="shared" si="179"/>
        <v/>
      </c>
      <c r="G1907" s="310"/>
      <c r="H1907" s="309">
        <f t="shared" si="174"/>
        <v>0</v>
      </c>
    </row>
    <row r="1908" spans="2:8">
      <c r="B1908" s="313" t="str">
        <f t="shared" si="175"/>
        <v/>
      </c>
      <c r="C1908" s="312" t="str">
        <f t="shared" si="176"/>
        <v/>
      </c>
      <c r="D1908" s="311" t="str">
        <f t="shared" si="177"/>
        <v/>
      </c>
      <c r="E1908" s="309" t="str">
        <f t="shared" si="178"/>
        <v/>
      </c>
      <c r="F1908" s="309" t="str">
        <f t="shared" si="179"/>
        <v/>
      </c>
      <c r="G1908" s="310"/>
      <c r="H1908" s="309">
        <f t="shared" si="174"/>
        <v>0</v>
      </c>
    </row>
    <row r="1909" spans="2:8">
      <c r="B1909" s="313" t="str">
        <f t="shared" si="175"/>
        <v/>
      </c>
      <c r="C1909" s="312" t="str">
        <f t="shared" si="176"/>
        <v/>
      </c>
      <c r="D1909" s="311" t="str">
        <f t="shared" si="177"/>
        <v/>
      </c>
      <c r="E1909" s="309" t="str">
        <f t="shared" si="178"/>
        <v/>
      </c>
      <c r="F1909" s="309" t="str">
        <f t="shared" si="179"/>
        <v/>
      </c>
      <c r="G1909" s="310"/>
      <c r="H1909" s="309">
        <f t="shared" si="174"/>
        <v>0</v>
      </c>
    </row>
    <row r="1910" spans="2:8">
      <c r="B1910" s="313" t="str">
        <f t="shared" si="175"/>
        <v/>
      </c>
      <c r="C1910" s="312" t="str">
        <f t="shared" si="176"/>
        <v/>
      </c>
      <c r="D1910" s="311" t="str">
        <f t="shared" si="177"/>
        <v/>
      </c>
      <c r="E1910" s="309" t="str">
        <f t="shared" si="178"/>
        <v/>
      </c>
      <c r="F1910" s="309" t="str">
        <f t="shared" si="179"/>
        <v/>
      </c>
      <c r="G1910" s="310"/>
      <c r="H1910" s="309">
        <f t="shared" si="174"/>
        <v>0</v>
      </c>
    </row>
    <row r="1911" spans="2:8">
      <c r="B1911" s="313" t="str">
        <f t="shared" si="175"/>
        <v/>
      </c>
      <c r="C1911" s="312" t="str">
        <f t="shared" si="176"/>
        <v/>
      </c>
      <c r="D1911" s="311" t="str">
        <f t="shared" si="177"/>
        <v/>
      </c>
      <c r="E1911" s="309" t="str">
        <f t="shared" si="178"/>
        <v/>
      </c>
      <c r="F1911" s="309" t="str">
        <f t="shared" si="179"/>
        <v/>
      </c>
      <c r="G1911" s="310"/>
      <c r="H1911" s="309">
        <f t="shared" si="174"/>
        <v>0</v>
      </c>
    </row>
    <row r="1912" spans="2:8">
      <c r="B1912" s="313" t="str">
        <f t="shared" si="175"/>
        <v/>
      </c>
      <c r="C1912" s="312" t="str">
        <f t="shared" si="176"/>
        <v/>
      </c>
      <c r="D1912" s="311" t="str">
        <f t="shared" si="177"/>
        <v/>
      </c>
      <c r="E1912" s="309" t="str">
        <f t="shared" si="178"/>
        <v/>
      </c>
      <c r="F1912" s="309" t="str">
        <f t="shared" si="179"/>
        <v/>
      </c>
      <c r="G1912" s="310"/>
      <c r="H1912" s="309">
        <f t="shared" si="174"/>
        <v>0</v>
      </c>
    </row>
    <row r="1913" spans="2:8">
      <c r="B1913" s="313" t="str">
        <f t="shared" si="175"/>
        <v/>
      </c>
      <c r="C1913" s="312" t="str">
        <f t="shared" si="176"/>
        <v/>
      </c>
      <c r="D1913" s="311" t="str">
        <f t="shared" si="177"/>
        <v/>
      </c>
      <c r="E1913" s="309" t="str">
        <f t="shared" si="178"/>
        <v/>
      </c>
      <c r="F1913" s="309" t="str">
        <f t="shared" si="179"/>
        <v/>
      </c>
      <c r="G1913" s="310"/>
      <c r="H1913" s="309">
        <f t="shared" si="174"/>
        <v>0</v>
      </c>
    </row>
    <row r="1914" spans="2:8">
      <c r="B1914" s="313" t="str">
        <f t="shared" si="175"/>
        <v/>
      </c>
      <c r="C1914" s="312" t="str">
        <f t="shared" si="176"/>
        <v/>
      </c>
      <c r="D1914" s="311" t="str">
        <f t="shared" si="177"/>
        <v/>
      </c>
      <c r="E1914" s="309" t="str">
        <f t="shared" si="178"/>
        <v/>
      </c>
      <c r="F1914" s="309" t="str">
        <f t="shared" si="179"/>
        <v/>
      </c>
      <c r="G1914" s="310"/>
      <c r="H1914" s="309">
        <f t="shared" si="174"/>
        <v>0</v>
      </c>
    </row>
    <row r="1915" spans="2:8">
      <c r="B1915" s="313" t="str">
        <f t="shared" si="175"/>
        <v/>
      </c>
      <c r="C1915" s="312" t="str">
        <f t="shared" si="176"/>
        <v/>
      </c>
      <c r="D1915" s="311" t="str">
        <f t="shared" si="177"/>
        <v/>
      </c>
      <c r="E1915" s="309" t="str">
        <f t="shared" si="178"/>
        <v/>
      </c>
      <c r="F1915" s="309" t="str">
        <f t="shared" si="179"/>
        <v/>
      </c>
      <c r="G1915" s="310"/>
      <c r="H1915" s="309">
        <f t="shared" si="174"/>
        <v>0</v>
      </c>
    </row>
    <row r="1916" spans="2:8">
      <c r="B1916" s="313" t="str">
        <f t="shared" si="175"/>
        <v/>
      </c>
      <c r="C1916" s="312" t="str">
        <f t="shared" si="176"/>
        <v/>
      </c>
      <c r="D1916" s="311" t="str">
        <f t="shared" si="177"/>
        <v/>
      </c>
      <c r="E1916" s="309" t="str">
        <f t="shared" si="178"/>
        <v/>
      </c>
      <c r="F1916" s="309" t="str">
        <f t="shared" si="179"/>
        <v/>
      </c>
      <c r="G1916" s="310"/>
      <c r="H1916" s="309">
        <f t="shared" si="174"/>
        <v>0</v>
      </c>
    </row>
    <row r="1917" spans="2:8">
      <c r="B1917" s="313" t="str">
        <f t="shared" si="175"/>
        <v/>
      </c>
      <c r="C1917" s="312" t="str">
        <f t="shared" si="176"/>
        <v/>
      </c>
      <c r="D1917" s="311" t="str">
        <f t="shared" si="177"/>
        <v/>
      </c>
      <c r="E1917" s="309" t="str">
        <f t="shared" si="178"/>
        <v/>
      </c>
      <c r="F1917" s="309" t="str">
        <f t="shared" si="179"/>
        <v/>
      </c>
      <c r="G1917" s="310"/>
      <c r="H1917" s="309">
        <f t="shared" si="174"/>
        <v>0</v>
      </c>
    </row>
    <row r="1918" spans="2:8">
      <c r="B1918" s="313" t="str">
        <f t="shared" si="175"/>
        <v/>
      </c>
      <c r="C1918" s="312" t="str">
        <f t="shared" si="176"/>
        <v/>
      </c>
      <c r="D1918" s="311" t="str">
        <f t="shared" si="177"/>
        <v/>
      </c>
      <c r="E1918" s="309" t="str">
        <f t="shared" si="178"/>
        <v/>
      </c>
      <c r="F1918" s="309" t="str">
        <f t="shared" si="179"/>
        <v/>
      </c>
      <c r="G1918" s="310"/>
      <c r="H1918" s="309">
        <f t="shared" si="174"/>
        <v>0</v>
      </c>
    </row>
    <row r="1919" spans="2:8">
      <c r="B1919" s="313" t="str">
        <f t="shared" si="175"/>
        <v/>
      </c>
      <c r="C1919" s="312" t="str">
        <f t="shared" si="176"/>
        <v/>
      </c>
      <c r="D1919" s="311" t="str">
        <f t="shared" si="177"/>
        <v/>
      </c>
      <c r="E1919" s="309" t="str">
        <f t="shared" si="178"/>
        <v/>
      </c>
      <c r="F1919" s="309" t="str">
        <f t="shared" si="179"/>
        <v/>
      </c>
      <c r="G1919" s="310"/>
      <c r="H1919" s="309">
        <f t="shared" si="174"/>
        <v>0</v>
      </c>
    </row>
    <row r="1920" spans="2:8">
      <c r="B1920" s="313" t="str">
        <f t="shared" si="175"/>
        <v/>
      </c>
      <c r="C1920" s="312" t="str">
        <f t="shared" si="176"/>
        <v/>
      </c>
      <c r="D1920" s="311" t="str">
        <f t="shared" si="177"/>
        <v/>
      </c>
      <c r="E1920" s="309" t="str">
        <f t="shared" si="178"/>
        <v/>
      </c>
      <c r="F1920" s="309" t="str">
        <f t="shared" si="179"/>
        <v/>
      </c>
      <c r="G1920" s="310"/>
      <c r="H1920" s="309">
        <f t="shared" si="174"/>
        <v>0</v>
      </c>
    </row>
    <row r="1921" spans="2:8">
      <c r="B1921" s="313" t="str">
        <f t="shared" si="175"/>
        <v/>
      </c>
      <c r="C1921" s="312" t="str">
        <f t="shared" si="176"/>
        <v/>
      </c>
      <c r="D1921" s="311" t="str">
        <f t="shared" si="177"/>
        <v/>
      </c>
      <c r="E1921" s="309" t="str">
        <f t="shared" si="178"/>
        <v/>
      </c>
      <c r="F1921" s="309" t="str">
        <f t="shared" si="179"/>
        <v/>
      </c>
      <c r="G1921" s="310"/>
      <c r="H1921" s="309">
        <f t="shared" si="174"/>
        <v>0</v>
      </c>
    </row>
    <row r="1922" spans="2:8">
      <c r="B1922" s="313" t="str">
        <f t="shared" si="175"/>
        <v/>
      </c>
      <c r="C1922" s="312" t="str">
        <f t="shared" si="176"/>
        <v/>
      </c>
      <c r="D1922" s="311" t="str">
        <f t="shared" si="177"/>
        <v/>
      </c>
      <c r="E1922" s="309" t="str">
        <f t="shared" si="178"/>
        <v/>
      </c>
      <c r="F1922" s="309" t="str">
        <f t="shared" si="179"/>
        <v/>
      </c>
      <c r="G1922" s="310"/>
      <c r="H1922" s="309">
        <f t="shared" si="174"/>
        <v>0</v>
      </c>
    </row>
    <row r="1923" spans="2:8">
      <c r="B1923" s="313" t="str">
        <f t="shared" si="175"/>
        <v/>
      </c>
      <c r="C1923" s="312" t="str">
        <f t="shared" si="176"/>
        <v/>
      </c>
      <c r="D1923" s="311" t="str">
        <f t="shared" si="177"/>
        <v/>
      </c>
      <c r="E1923" s="309" t="str">
        <f t="shared" si="178"/>
        <v/>
      </c>
      <c r="F1923" s="309" t="str">
        <f t="shared" si="179"/>
        <v/>
      </c>
      <c r="G1923" s="310"/>
      <c r="H1923" s="309">
        <f t="shared" si="174"/>
        <v>0</v>
      </c>
    </row>
    <row r="1924" spans="2:8">
      <c r="B1924" s="313" t="str">
        <f t="shared" si="175"/>
        <v/>
      </c>
      <c r="C1924" s="312" t="str">
        <f t="shared" si="176"/>
        <v/>
      </c>
      <c r="D1924" s="311" t="str">
        <f t="shared" si="177"/>
        <v/>
      </c>
      <c r="E1924" s="309" t="str">
        <f t="shared" si="178"/>
        <v/>
      </c>
      <c r="F1924" s="309" t="str">
        <f t="shared" si="179"/>
        <v/>
      </c>
      <c r="G1924" s="310"/>
      <c r="H1924" s="309">
        <f t="shared" si="174"/>
        <v>0</v>
      </c>
    </row>
    <row r="1925" spans="2:8">
      <c r="B1925" s="313" t="str">
        <f t="shared" si="175"/>
        <v/>
      </c>
      <c r="C1925" s="312" t="str">
        <f t="shared" si="176"/>
        <v/>
      </c>
      <c r="D1925" s="311" t="str">
        <f t="shared" si="177"/>
        <v/>
      </c>
      <c r="E1925" s="309" t="str">
        <f t="shared" si="178"/>
        <v/>
      </c>
      <c r="F1925" s="309" t="str">
        <f t="shared" si="179"/>
        <v/>
      </c>
      <c r="G1925" s="310"/>
      <c r="H1925" s="309">
        <f t="shared" si="174"/>
        <v>0</v>
      </c>
    </row>
    <row r="1926" spans="2:8">
      <c r="B1926" s="313" t="str">
        <f t="shared" si="175"/>
        <v/>
      </c>
      <c r="C1926" s="312" t="str">
        <f t="shared" si="176"/>
        <v/>
      </c>
      <c r="D1926" s="311" t="str">
        <f t="shared" si="177"/>
        <v/>
      </c>
      <c r="E1926" s="309" t="str">
        <f t="shared" si="178"/>
        <v/>
      </c>
      <c r="F1926" s="309" t="str">
        <f t="shared" si="179"/>
        <v/>
      </c>
      <c r="G1926" s="310"/>
      <c r="H1926" s="309">
        <f t="shared" si="174"/>
        <v>0</v>
      </c>
    </row>
    <row r="1927" spans="2:8">
      <c r="B1927" s="313" t="str">
        <f t="shared" si="175"/>
        <v/>
      </c>
      <c r="C1927" s="312" t="str">
        <f t="shared" si="176"/>
        <v/>
      </c>
      <c r="D1927" s="311" t="str">
        <f t="shared" si="177"/>
        <v/>
      </c>
      <c r="E1927" s="309" t="str">
        <f t="shared" si="178"/>
        <v/>
      </c>
      <c r="F1927" s="309" t="str">
        <f t="shared" si="179"/>
        <v/>
      </c>
      <c r="G1927" s="310"/>
      <c r="H1927" s="309">
        <f t="shared" si="174"/>
        <v>0</v>
      </c>
    </row>
    <row r="1928" spans="2:8">
      <c r="B1928" s="313" t="str">
        <f t="shared" si="175"/>
        <v/>
      </c>
      <c r="C1928" s="312" t="str">
        <f t="shared" si="176"/>
        <v/>
      </c>
      <c r="D1928" s="311" t="str">
        <f t="shared" si="177"/>
        <v/>
      </c>
      <c r="E1928" s="309" t="str">
        <f t="shared" si="178"/>
        <v/>
      </c>
      <c r="F1928" s="309" t="str">
        <f t="shared" si="179"/>
        <v/>
      </c>
      <c r="G1928" s="310"/>
      <c r="H1928" s="309">
        <f t="shared" si="174"/>
        <v>0</v>
      </c>
    </row>
    <row r="1929" spans="2:8">
      <c r="B1929" s="313" t="str">
        <f t="shared" si="175"/>
        <v/>
      </c>
      <c r="C1929" s="312" t="str">
        <f t="shared" si="176"/>
        <v/>
      </c>
      <c r="D1929" s="311" t="str">
        <f t="shared" si="177"/>
        <v/>
      </c>
      <c r="E1929" s="309" t="str">
        <f t="shared" si="178"/>
        <v/>
      </c>
      <c r="F1929" s="309" t="str">
        <f t="shared" si="179"/>
        <v/>
      </c>
      <c r="G1929" s="310"/>
      <c r="H1929" s="309">
        <f t="shared" si="174"/>
        <v>0</v>
      </c>
    </row>
    <row r="1930" spans="2:8">
      <c r="B1930" s="313" t="str">
        <f t="shared" si="175"/>
        <v/>
      </c>
      <c r="C1930" s="312" t="str">
        <f t="shared" si="176"/>
        <v/>
      </c>
      <c r="D1930" s="311" t="str">
        <f t="shared" si="177"/>
        <v/>
      </c>
      <c r="E1930" s="309" t="str">
        <f t="shared" si="178"/>
        <v/>
      </c>
      <c r="F1930" s="309" t="str">
        <f t="shared" si="179"/>
        <v/>
      </c>
      <c r="G1930" s="310"/>
      <c r="H1930" s="309">
        <f t="shared" si="174"/>
        <v>0</v>
      </c>
    </row>
    <row r="1931" spans="2:8">
      <c r="B1931" s="313" t="str">
        <f t="shared" si="175"/>
        <v/>
      </c>
      <c r="C1931" s="312" t="str">
        <f t="shared" si="176"/>
        <v/>
      </c>
      <c r="D1931" s="311" t="str">
        <f t="shared" si="177"/>
        <v/>
      </c>
      <c r="E1931" s="309" t="str">
        <f t="shared" si="178"/>
        <v/>
      </c>
      <c r="F1931" s="309" t="str">
        <f t="shared" si="179"/>
        <v/>
      </c>
      <c r="G1931" s="310"/>
      <c r="H1931" s="309">
        <f t="shared" si="174"/>
        <v>0</v>
      </c>
    </row>
    <row r="1932" spans="2:8">
      <c r="B1932" s="313" t="str">
        <f t="shared" si="175"/>
        <v/>
      </c>
      <c r="C1932" s="312" t="str">
        <f t="shared" si="176"/>
        <v/>
      </c>
      <c r="D1932" s="311" t="str">
        <f t="shared" si="177"/>
        <v/>
      </c>
      <c r="E1932" s="309" t="str">
        <f t="shared" si="178"/>
        <v/>
      </c>
      <c r="F1932" s="309" t="str">
        <f t="shared" si="179"/>
        <v/>
      </c>
      <c r="G1932" s="310"/>
      <c r="H1932" s="309">
        <f t="shared" si="174"/>
        <v>0</v>
      </c>
    </row>
    <row r="1933" spans="2:8">
      <c r="B1933" s="313" t="str">
        <f t="shared" si="175"/>
        <v/>
      </c>
      <c r="C1933" s="312" t="str">
        <f t="shared" si="176"/>
        <v/>
      </c>
      <c r="D1933" s="311" t="str">
        <f t="shared" si="177"/>
        <v/>
      </c>
      <c r="E1933" s="309" t="str">
        <f t="shared" si="178"/>
        <v/>
      </c>
      <c r="F1933" s="309" t="str">
        <f t="shared" si="179"/>
        <v/>
      </c>
      <c r="G1933" s="310"/>
      <c r="H1933" s="309">
        <f t="shared" si="174"/>
        <v>0</v>
      </c>
    </row>
    <row r="1934" spans="2:8">
      <c r="B1934" s="313" t="str">
        <f t="shared" si="175"/>
        <v/>
      </c>
      <c r="C1934" s="312" t="str">
        <f t="shared" si="176"/>
        <v/>
      </c>
      <c r="D1934" s="311" t="str">
        <f t="shared" si="177"/>
        <v/>
      </c>
      <c r="E1934" s="309" t="str">
        <f t="shared" si="178"/>
        <v/>
      </c>
      <c r="F1934" s="309" t="str">
        <f t="shared" si="179"/>
        <v/>
      </c>
      <c r="G1934" s="310"/>
      <c r="H1934" s="309">
        <f t="shared" si="174"/>
        <v>0</v>
      </c>
    </row>
    <row r="1935" spans="2:8">
      <c r="B1935" s="313" t="str">
        <f t="shared" si="175"/>
        <v/>
      </c>
      <c r="C1935" s="312" t="str">
        <f t="shared" si="176"/>
        <v/>
      </c>
      <c r="D1935" s="311" t="str">
        <f t="shared" si="177"/>
        <v/>
      </c>
      <c r="E1935" s="309" t="str">
        <f t="shared" si="178"/>
        <v/>
      </c>
      <c r="F1935" s="309" t="str">
        <f t="shared" si="179"/>
        <v/>
      </c>
      <c r="G1935" s="310"/>
      <c r="H1935" s="309">
        <f t="shared" si="174"/>
        <v>0</v>
      </c>
    </row>
    <row r="1936" spans="2:8">
      <c r="B1936" s="313" t="str">
        <f t="shared" si="175"/>
        <v/>
      </c>
      <c r="C1936" s="312" t="str">
        <f t="shared" si="176"/>
        <v/>
      </c>
      <c r="D1936" s="311" t="str">
        <f t="shared" si="177"/>
        <v/>
      </c>
      <c r="E1936" s="309" t="str">
        <f t="shared" si="178"/>
        <v/>
      </c>
      <c r="F1936" s="309" t="str">
        <f t="shared" si="179"/>
        <v/>
      </c>
      <c r="G1936" s="310"/>
      <c r="H1936" s="309">
        <f t="shared" si="174"/>
        <v>0</v>
      </c>
    </row>
    <row r="1937" spans="2:8">
      <c r="B1937" s="313" t="str">
        <f t="shared" si="175"/>
        <v/>
      </c>
      <c r="C1937" s="312" t="str">
        <f t="shared" si="176"/>
        <v/>
      </c>
      <c r="D1937" s="311" t="str">
        <f t="shared" si="177"/>
        <v/>
      </c>
      <c r="E1937" s="309" t="str">
        <f t="shared" si="178"/>
        <v/>
      </c>
      <c r="F1937" s="309" t="str">
        <f t="shared" si="179"/>
        <v/>
      </c>
      <c r="G1937" s="310"/>
      <c r="H1937" s="309">
        <f t="shared" ref="H1937:H2000" si="180">IF(B1937="",0,ROUND(H1936-E1937-G1937,2))</f>
        <v>0</v>
      </c>
    </row>
    <row r="1938" spans="2:8">
      <c r="B1938" s="313" t="str">
        <f t="shared" ref="B1938:B2001" si="181">IF(B1937&lt;$H$7,IF(H1937&gt;0,B1937+1,""),"")</f>
        <v/>
      </c>
      <c r="C1938" s="312" t="str">
        <f t="shared" ref="C1938:C2001" si="182">IF(B1938="","",IF(B1938&lt;=$H$7,IF(payments_per_year=26,DATE(YEAR(start_date),MONTH(start_date),DAY(start_date)+14*B1938),IF(payments_per_year=52,DATE(YEAR(start_date),MONTH(start_date),DAY(start_date)+7*B1938),DATE(YEAR(start_date),MONTH(start_date)+B1938*12/$D$9,DAY(start_date)))),""))</f>
        <v/>
      </c>
      <c r="D1938" s="311" t="str">
        <f t="shared" ref="D1938:D2001" si="183">IF(C1938="","",IF($H$6+F1938&gt;H1937,ROUND(H1937+F1938,2),$H$6))</f>
        <v/>
      </c>
      <c r="E1938" s="309" t="str">
        <f t="shared" ref="E1938:E2001" si="184">IF(C1938="","",D1938-F1938)</f>
        <v/>
      </c>
      <c r="F1938" s="309" t="str">
        <f t="shared" ref="F1938:F2001" si="185">IF(C1938="","",ROUND(H1937*$D$7/payments_per_year,2))</f>
        <v/>
      </c>
      <c r="G1938" s="310"/>
      <c r="H1938" s="309">
        <f t="shared" si="180"/>
        <v>0</v>
      </c>
    </row>
    <row r="1939" spans="2:8">
      <c r="B1939" s="313" t="str">
        <f t="shared" si="181"/>
        <v/>
      </c>
      <c r="C1939" s="312" t="str">
        <f t="shared" si="182"/>
        <v/>
      </c>
      <c r="D1939" s="311" t="str">
        <f t="shared" si="183"/>
        <v/>
      </c>
      <c r="E1939" s="309" t="str">
        <f t="shared" si="184"/>
        <v/>
      </c>
      <c r="F1939" s="309" t="str">
        <f t="shared" si="185"/>
        <v/>
      </c>
      <c r="G1939" s="310"/>
      <c r="H1939" s="309">
        <f t="shared" si="180"/>
        <v>0</v>
      </c>
    </row>
    <row r="1940" spans="2:8">
      <c r="B1940" s="313" t="str">
        <f t="shared" si="181"/>
        <v/>
      </c>
      <c r="C1940" s="312" t="str">
        <f t="shared" si="182"/>
        <v/>
      </c>
      <c r="D1940" s="311" t="str">
        <f t="shared" si="183"/>
        <v/>
      </c>
      <c r="E1940" s="309" t="str">
        <f t="shared" si="184"/>
        <v/>
      </c>
      <c r="F1940" s="309" t="str">
        <f t="shared" si="185"/>
        <v/>
      </c>
      <c r="G1940" s="310"/>
      <c r="H1940" s="309">
        <f t="shared" si="180"/>
        <v>0</v>
      </c>
    </row>
    <row r="1941" spans="2:8">
      <c r="B1941" s="313" t="str">
        <f t="shared" si="181"/>
        <v/>
      </c>
      <c r="C1941" s="312" t="str">
        <f t="shared" si="182"/>
        <v/>
      </c>
      <c r="D1941" s="311" t="str">
        <f t="shared" si="183"/>
        <v/>
      </c>
      <c r="E1941" s="309" t="str">
        <f t="shared" si="184"/>
        <v/>
      </c>
      <c r="F1941" s="309" t="str">
        <f t="shared" si="185"/>
        <v/>
      </c>
      <c r="G1941" s="310"/>
      <c r="H1941" s="309">
        <f t="shared" si="180"/>
        <v>0</v>
      </c>
    </row>
    <row r="1942" spans="2:8">
      <c r="B1942" s="313" t="str">
        <f t="shared" si="181"/>
        <v/>
      </c>
      <c r="C1942" s="312" t="str">
        <f t="shared" si="182"/>
        <v/>
      </c>
      <c r="D1942" s="311" t="str">
        <f t="shared" si="183"/>
        <v/>
      </c>
      <c r="E1942" s="309" t="str">
        <f t="shared" si="184"/>
        <v/>
      </c>
      <c r="F1942" s="309" t="str">
        <f t="shared" si="185"/>
        <v/>
      </c>
      <c r="G1942" s="310"/>
      <c r="H1942" s="309">
        <f t="shared" si="180"/>
        <v>0</v>
      </c>
    </row>
    <row r="1943" spans="2:8">
      <c r="B1943" s="313" t="str">
        <f t="shared" si="181"/>
        <v/>
      </c>
      <c r="C1943" s="312" t="str">
        <f t="shared" si="182"/>
        <v/>
      </c>
      <c r="D1943" s="311" t="str">
        <f t="shared" si="183"/>
        <v/>
      </c>
      <c r="E1943" s="309" t="str">
        <f t="shared" si="184"/>
        <v/>
      </c>
      <c r="F1943" s="309" t="str">
        <f t="shared" si="185"/>
        <v/>
      </c>
      <c r="G1943" s="310"/>
      <c r="H1943" s="309">
        <f t="shared" si="180"/>
        <v>0</v>
      </c>
    </row>
    <row r="1944" spans="2:8">
      <c r="B1944" s="313" t="str">
        <f t="shared" si="181"/>
        <v/>
      </c>
      <c r="C1944" s="312" t="str">
        <f t="shared" si="182"/>
        <v/>
      </c>
      <c r="D1944" s="311" t="str">
        <f t="shared" si="183"/>
        <v/>
      </c>
      <c r="E1944" s="309" t="str">
        <f t="shared" si="184"/>
        <v/>
      </c>
      <c r="F1944" s="309" t="str">
        <f t="shared" si="185"/>
        <v/>
      </c>
      <c r="G1944" s="310"/>
      <c r="H1944" s="309">
        <f t="shared" si="180"/>
        <v>0</v>
      </c>
    </row>
    <row r="1945" spans="2:8">
      <c r="B1945" s="313" t="str">
        <f t="shared" si="181"/>
        <v/>
      </c>
      <c r="C1945" s="312" t="str">
        <f t="shared" si="182"/>
        <v/>
      </c>
      <c r="D1945" s="311" t="str">
        <f t="shared" si="183"/>
        <v/>
      </c>
      <c r="E1945" s="309" t="str">
        <f t="shared" si="184"/>
        <v/>
      </c>
      <c r="F1945" s="309" t="str">
        <f t="shared" si="185"/>
        <v/>
      </c>
      <c r="G1945" s="310"/>
      <c r="H1945" s="309">
        <f t="shared" si="180"/>
        <v>0</v>
      </c>
    </row>
    <row r="1946" spans="2:8">
      <c r="B1946" s="313" t="str">
        <f t="shared" si="181"/>
        <v/>
      </c>
      <c r="C1946" s="312" t="str">
        <f t="shared" si="182"/>
        <v/>
      </c>
      <c r="D1946" s="311" t="str">
        <f t="shared" si="183"/>
        <v/>
      </c>
      <c r="E1946" s="309" t="str">
        <f t="shared" si="184"/>
        <v/>
      </c>
      <c r="F1946" s="309" t="str">
        <f t="shared" si="185"/>
        <v/>
      </c>
      <c r="G1946" s="310"/>
      <c r="H1946" s="309">
        <f t="shared" si="180"/>
        <v>0</v>
      </c>
    </row>
    <row r="1947" spans="2:8">
      <c r="B1947" s="313" t="str">
        <f t="shared" si="181"/>
        <v/>
      </c>
      <c r="C1947" s="312" t="str">
        <f t="shared" si="182"/>
        <v/>
      </c>
      <c r="D1947" s="311" t="str">
        <f t="shared" si="183"/>
        <v/>
      </c>
      <c r="E1947" s="309" t="str">
        <f t="shared" si="184"/>
        <v/>
      </c>
      <c r="F1947" s="309" t="str">
        <f t="shared" si="185"/>
        <v/>
      </c>
      <c r="G1947" s="310"/>
      <c r="H1947" s="309">
        <f t="shared" si="180"/>
        <v>0</v>
      </c>
    </row>
    <row r="1948" spans="2:8">
      <c r="B1948" s="313" t="str">
        <f t="shared" si="181"/>
        <v/>
      </c>
      <c r="C1948" s="312" t="str">
        <f t="shared" si="182"/>
        <v/>
      </c>
      <c r="D1948" s="311" t="str">
        <f t="shared" si="183"/>
        <v/>
      </c>
      <c r="E1948" s="309" t="str">
        <f t="shared" si="184"/>
        <v/>
      </c>
      <c r="F1948" s="309" t="str">
        <f t="shared" si="185"/>
        <v/>
      </c>
      <c r="G1948" s="310"/>
      <c r="H1948" s="309">
        <f t="shared" si="180"/>
        <v>0</v>
      </c>
    </row>
    <row r="1949" spans="2:8">
      <c r="B1949" s="313" t="str">
        <f t="shared" si="181"/>
        <v/>
      </c>
      <c r="C1949" s="312" t="str">
        <f t="shared" si="182"/>
        <v/>
      </c>
      <c r="D1949" s="311" t="str">
        <f t="shared" si="183"/>
        <v/>
      </c>
      <c r="E1949" s="309" t="str">
        <f t="shared" si="184"/>
        <v/>
      </c>
      <c r="F1949" s="309" t="str">
        <f t="shared" si="185"/>
        <v/>
      </c>
      <c r="G1949" s="310"/>
      <c r="H1949" s="309">
        <f t="shared" si="180"/>
        <v>0</v>
      </c>
    </row>
    <row r="1950" spans="2:8">
      <c r="B1950" s="313" t="str">
        <f t="shared" si="181"/>
        <v/>
      </c>
      <c r="C1950" s="312" t="str">
        <f t="shared" si="182"/>
        <v/>
      </c>
      <c r="D1950" s="311" t="str">
        <f t="shared" si="183"/>
        <v/>
      </c>
      <c r="E1950" s="309" t="str">
        <f t="shared" si="184"/>
        <v/>
      </c>
      <c r="F1950" s="309" t="str">
        <f t="shared" si="185"/>
        <v/>
      </c>
      <c r="G1950" s="310"/>
      <c r="H1950" s="309">
        <f t="shared" si="180"/>
        <v>0</v>
      </c>
    </row>
    <row r="1951" spans="2:8">
      <c r="B1951" s="313" t="str">
        <f t="shared" si="181"/>
        <v/>
      </c>
      <c r="C1951" s="312" t="str">
        <f t="shared" si="182"/>
        <v/>
      </c>
      <c r="D1951" s="311" t="str">
        <f t="shared" si="183"/>
        <v/>
      </c>
      <c r="E1951" s="309" t="str">
        <f t="shared" si="184"/>
        <v/>
      </c>
      <c r="F1951" s="309" t="str">
        <f t="shared" si="185"/>
        <v/>
      </c>
      <c r="G1951" s="310"/>
      <c r="H1951" s="309">
        <f t="shared" si="180"/>
        <v>0</v>
      </c>
    </row>
    <row r="1952" spans="2:8">
      <c r="B1952" s="313" t="str">
        <f t="shared" si="181"/>
        <v/>
      </c>
      <c r="C1952" s="312" t="str">
        <f t="shared" si="182"/>
        <v/>
      </c>
      <c r="D1952" s="311" t="str">
        <f t="shared" si="183"/>
        <v/>
      </c>
      <c r="E1952" s="309" t="str">
        <f t="shared" si="184"/>
        <v/>
      </c>
      <c r="F1952" s="309" t="str">
        <f t="shared" si="185"/>
        <v/>
      </c>
      <c r="G1952" s="310"/>
      <c r="H1952" s="309">
        <f t="shared" si="180"/>
        <v>0</v>
      </c>
    </row>
    <row r="1953" spans="2:8">
      <c r="B1953" s="313" t="str">
        <f t="shared" si="181"/>
        <v/>
      </c>
      <c r="C1953" s="312" t="str">
        <f t="shared" si="182"/>
        <v/>
      </c>
      <c r="D1953" s="311" t="str">
        <f t="shared" si="183"/>
        <v/>
      </c>
      <c r="E1953" s="309" t="str">
        <f t="shared" si="184"/>
        <v/>
      </c>
      <c r="F1953" s="309" t="str">
        <f t="shared" si="185"/>
        <v/>
      </c>
      <c r="G1953" s="310"/>
      <c r="H1953" s="309">
        <f t="shared" si="180"/>
        <v>0</v>
      </c>
    </row>
    <row r="1954" spans="2:8">
      <c r="B1954" s="313" t="str">
        <f t="shared" si="181"/>
        <v/>
      </c>
      <c r="C1954" s="312" t="str">
        <f t="shared" si="182"/>
        <v/>
      </c>
      <c r="D1954" s="311" t="str">
        <f t="shared" si="183"/>
        <v/>
      </c>
      <c r="E1954" s="309" t="str">
        <f t="shared" si="184"/>
        <v/>
      </c>
      <c r="F1954" s="309" t="str">
        <f t="shared" si="185"/>
        <v/>
      </c>
      <c r="G1954" s="310"/>
      <c r="H1954" s="309">
        <f t="shared" si="180"/>
        <v>0</v>
      </c>
    </row>
    <row r="1955" spans="2:8">
      <c r="B1955" s="313" t="str">
        <f t="shared" si="181"/>
        <v/>
      </c>
      <c r="C1955" s="312" t="str">
        <f t="shared" si="182"/>
        <v/>
      </c>
      <c r="D1955" s="311" t="str">
        <f t="shared" si="183"/>
        <v/>
      </c>
      <c r="E1955" s="309" t="str">
        <f t="shared" si="184"/>
        <v/>
      </c>
      <c r="F1955" s="309" t="str">
        <f t="shared" si="185"/>
        <v/>
      </c>
      <c r="G1955" s="310"/>
      <c r="H1955" s="309">
        <f t="shared" si="180"/>
        <v>0</v>
      </c>
    </row>
    <row r="1956" spans="2:8">
      <c r="B1956" s="313" t="str">
        <f t="shared" si="181"/>
        <v/>
      </c>
      <c r="C1956" s="312" t="str">
        <f t="shared" si="182"/>
        <v/>
      </c>
      <c r="D1956" s="311" t="str">
        <f t="shared" si="183"/>
        <v/>
      </c>
      <c r="E1956" s="309" t="str">
        <f t="shared" si="184"/>
        <v/>
      </c>
      <c r="F1956" s="309" t="str">
        <f t="shared" si="185"/>
        <v/>
      </c>
      <c r="G1956" s="310"/>
      <c r="H1956" s="309">
        <f t="shared" si="180"/>
        <v>0</v>
      </c>
    </row>
    <row r="1957" spans="2:8">
      <c r="B1957" s="313" t="str">
        <f t="shared" si="181"/>
        <v/>
      </c>
      <c r="C1957" s="312" t="str">
        <f t="shared" si="182"/>
        <v/>
      </c>
      <c r="D1957" s="311" t="str">
        <f t="shared" si="183"/>
        <v/>
      </c>
      <c r="E1957" s="309" t="str">
        <f t="shared" si="184"/>
        <v/>
      </c>
      <c r="F1957" s="309" t="str">
        <f t="shared" si="185"/>
        <v/>
      </c>
      <c r="G1957" s="310"/>
      <c r="H1957" s="309">
        <f t="shared" si="180"/>
        <v>0</v>
      </c>
    </row>
    <row r="1958" spans="2:8">
      <c r="B1958" s="313" t="str">
        <f t="shared" si="181"/>
        <v/>
      </c>
      <c r="C1958" s="312" t="str">
        <f t="shared" si="182"/>
        <v/>
      </c>
      <c r="D1958" s="311" t="str">
        <f t="shared" si="183"/>
        <v/>
      </c>
      <c r="E1958" s="309" t="str">
        <f t="shared" si="184"/>
        <v/>
      </c>
      <c r="F1958" s="309" t="str">
        <f t="shared" si="185"/>
        <v/>
      </c>
      <c r="G1958" s="310"/>
      <c r="H1958" s="309">
        <f t="shared" si="180"/>
        <v>0</v>
      </c>
    </row>
    <row r="1959" spans="2:8">
      <c r="B1959" s="313" t="str">
        <f t="shared" si="181"/>
        <v/>
      </c>
      <c r="C1959" s="312" t="str">
        <f t="shared" si="182"/>
        <v/>
      </c>
      <c r="D1959" s="311" t="str">
        <f t="shared" si="183"/>
        <v/>
      </c>
      <c r="E1959" s="309" t="str">
        <f t="shared" si="184"/>
        <v/>
      </c>
      <c r="F1959" s="309" t="str">
        <f t="shared" si="185"/>
        <v/>
      </c>
      <c r="G1959" s="310"/>
      <c r="H1959" s="309">
        <f t="shared" si="180"/>
        <v>0</v>
      </c>
    </row>
    <row r="1960" spans="2:8">
      <c r="B1960" s="313" t="str">
        <f t="shared" si="181"/>
        <v/>
      </c>
      <c r="C1960" s="312" t="str">
        <f t="shared" si="182"/>
        <v/>
      </c>
      <c r="D1960" s="311" t="str">
        <f t="shared" si="183"/>
        <v/>
      </c>
      <c r="E1960" s="309" t="str">
        <f t="shared" si="184"/>
        <v/>
      </c>
      <c r="F1960" s="309" t="str">
        <f t="shared" si="185"/>
        <v/>
      </c>
      <c r="G1960" s="310"/>
      <c r="H1960" s="309">
        <f t="shared" si="180"/>
        <v>0</v>
      </c>
    </row>
    <row r="1961" spans="2:8">
      <c r="B1961" s="313" t="str">
        <f t="shared" si="181"/>
        <v/>
      </c>
      <c r="C1961" s="312" t="str">
        <f t="shared" si="182"/>
        <v/>
      </c>
      <c r="D1961" s="311" t="str">
        <f t="shared" si="183"/>
        <v/>
      </c>
      <c r="E1961" s="309" t="str">
        <f t="shared" si="184"/>
        <v/>
      </c>
      <c r="F1961" s="309" t="str">
        <f t="shared" si="185"/>
        <v/>
      </c>
      <c r="G1961" s="310"/>
      <c r="H1961" s="309">
        <f t="shared" si="180"/>
        <v>0</v>
      </c>
    </row>
    <row r="1962" spans="2:8">
      <c r="B1962" s="313" t="str">
        <f t="shared" si="181"/>
        <v/>
      </c>
      <c r="C1962" s="312" t="str">
        <f t="shared" si="182"/>
        <v/>
      </c>
      <c r="D1962" s="311" t="str">
        <f t="shared" si="183"/>
        <v/>
      </c>
      <c r="E1962" s="309" t="str">
        <f t="shared" si="184"/>
        <v/>
      </c>
      <c r="F1962" s="309" t="str">
        <f t="shared" si="185"/>
        <v/>
      </c>
      <c r="G1962" s="310"/>
      <c r="H1962" s="309">
        <f t="shared" si="180"/>
        <v>0</v>
      </c>
    </row>
    <row r="1963" spans="2:8">
      <c r="B1963" s="313" t="str">
        <f t="shared" si="181"/>
        <v/>
      </c>
      <c r="C1963" s="312" t="str">
        <f t="shared" si="182"/>
        <v/>
      </c>
      <c r="D1963" s="311" t="str">
        <f t="shared" si="183"/>
        <v/>
      </c>
      <c r="E1963" s="309" t="str">
        <f t="shared" si="184"/>
        <v/>
      </c>
      <c r="F1963" s="309" t="str">
        <f t="shared" si="185"/>
        <v/>
      </c>
      <c r="G1963" s="310"/>
      <c r="H1963" s="309">
        <f t="shared" si="180"/>
        <v>0</v>
      </c>
    </row>
    <row r="1964" spans="2:8">
      <c r="B1964" s="313" t="str">
        <f t="shared" si="181"/>
        <v/>
      </c>
      <c r="C1964" s="312" t="str">
        <f t="shared" si="182"/>
        <v/>
      </c>
      <c r="D1964" s="311" t="str">
        <f t="shared" si="183"/>
        <v/>
      </c>
      <c r="E1964" s="309" t="str">
        <f t="shared" si="184"/>
        <v/>
      </c>
      <c r="F1964" s="309" t="str">
        <f t="shared" si="185"/>
        <v/>
      </c>
      <c r="G1964" s="310"/>
      <c r="H1964" s="309">
        <f t="shared" si="180"/>
        <v>0</v>
      </c>
    </row>
    <row r="1965" spans="2:8">
      <c r="B1965" s="313" t="str">
        <f t="shared" si="181"/>
        <v/>
      </c>
      <c r="C1965" s="312" t="str">
        <f t="shared" si="182"/>
        <v/>
      </c>
      <c r="D1965" s="311" t="str">
        <f t="shared" si="183"/>
        <v/>
      </c>
      <c r="E1965" s="309" t="str">
        <f t="shared" si="184"/>
        <v/>
      </c>
      <c r="F1965" s="309" t="str">
        <f t="shared" si="185"/>
        <v/>
      </c>
      <c r="G1965" s="310"/>
      <c r="H1965" s="309">
        <f t="shared" si="180"/>
        <v>0</v>
      </c>
    </row>
    <row r="1966" spans="2:8">
      <c r="B1966" s="313" t="str">
        <f t="shared" si="181"/>
        <v/>
      </c>
      <c r="C1966" s="312" t="str">
        <f t="shared" si="182"/>
        <v/>
      </c>
      <c r="D1966" s="311" t="str">
        <f t="shared" si="183"/>
        <v/>
      </c>
      <c r="E1966" s="309" t="str">
        <f t="shared" si="184"/>
        <v/>
      </c>
      <c r="F1966" s="309" t="str">
        <f t="shared" si="185"/>
        <v/>
      </c>
      <c r="G1966" s="310"/>
      <c r="H1966" s="309">
        <f t="shared" si="180"/>
        <v>0</v>
      </c>
    </row>
    <row r="1967" spans="2:8">
      <c r="B1967" s="313" t="str">
        <f t="shared" si="181"/>
        <v/>
      </c>
      <c r="C1967" s="312" t="str">
        <f t="shared" si="182"/>
        <v/>
      </c>
      <c r="D1967" s="311" t="str">
        <f t="shared" si="183"/>
        <v/>
      </c>
      <c r="E1967" s="309" t="str">
        <f t="shared" si="184"/>
        <v/>
      </c>
      <c r="F1967" s="309" t="str">
        <f t="shared" si="185"/>
        <v/>
      </c>
      <c r="G1967" s="310"/>
      <c r="H1967" s="309">
        <f t="shared" si="180"/>
        <v>0</v>
      </c>
    </row>
    <row r="1968" spans="2:8">
      <c r="B1968" s="313" t="str">
        <f t="shared" si="181"/>
        <v/>
      </c>
      <c r="C1968" s="312" t="str">
        <f t="shared" si="182"/>
        <v/>
      </c>
      <c r="D1968" s="311" t="str">
        <f t="shared" si="183"/>
        <v/>
      </c>
      <c r="E1968" s="309" t="str">
        <f t="shared" si="184"/>
        <v/>
      </c>
      <c r="F1968" s="309" t="str">
        <f t="shared" si="185"/>
        <v/>
      </c>
      <c r="G1968" s="310"/>
      <c r="H1968" s="309">
        <f t="shared" si="180"/>
        <v>0</v>
      </c>
    </row>
    <row r="1969" spans="2:8">
      <c r="B1969" s="313" t="str">
        <f t="shared" si="181"/>
        <v/>
      </c>
      <c r="C1969" s="312" t="str">
        <f t="shared" si="182"/>
        <v/>
      </c>
      <c r="D1969" s="311" t="str">
        <f t="shared" si="183"/>
        <v/>
      </c>
      <c r="E1969" s="309" t="str">
        <f t="shared" si="184"/>
        <v/>
      </c>
      <c r="F1969" s="309" t="str">
        <f t="shared" si="185"/>
        <v/>
      </c>
      <c r="G1969" s="310"/>
      <c r="H1969" s="309">
        <f t="shared" si="180"/>
        <v>0</v>
      </c>
    </row>
    <row r="1970" spans="2:8">
      <c r="B1970" s="313" t="str">
        <f t="shared" si="181"/>
        <v/>
      </c>
      <c r="C1970" s="312" t="str">
        <f t="shared" si="182"/>
        <v/>
      </c>
      <c r="D1970" s="311" t="str">
        <f t="shared" si="183"/>
        <v/>
      </c>
      <c r="E1970" s="309" t="str">
        <f t="shared" si="184"/>
        <v/>
      </c>
      <c r="F1970" s="309" t="str">
        <f t="shared" si="185"/>
        <v/>
      </c>
      <c r="G1970" s="310"/>
      <c r="H1970" s="309">
        <f t="shared" si="180"/>
        <v>0</v>
      </c>
    </row>
    <row r="1971" spans="2:8">
      <c r="B1971" s="313" t="str">
        <f t="shared" si="181"/>
        <v/>
      </c>
      <c r="C1971" s="312" t="str">
        <f t="shared" si="182"/>
        <v/>
      </c>
      <c r="D1971" s="311" t="str">
        <f t="shared" si="183"/>
        <v/>
      </c>
      <c r="E1971" s="309" t="str">
        <f t="shared" si="184"/>
        <v/>
      </c>
      <c r="F1971" s="309" t="str">
        <f t="shared" si="185"/>
        <v/>
      </c>
      <c r="G1971" s="310"/>
      <c r="H1971" s="309">
        <f t="shared" si="180"/>
        <v>0</v>
      </c>
    </row>
    <row r="1972" spans="2:8">
      <c r="B1972" s="313" t="str">
        <f t="shared" si="181"/>
        <v/>
      </c>
      <c r="C1972" s="312" t="str">
        <f t="shared" si="182"/>
        <v/>
      </c>
      <c r="D1972" s="311" t="str">
        <f t="shared" si="183"/>
        <v/>
      </c>
      <c r="E1972" s="309" t="str">
        <f t="shared" si="184"/>
        <v/>
      </c>
      <c r="F1972" s="309" t="str">
        <f t="shared" si="185"/>
        <v/>
      </c>
      <c r="G1972" s="310"/>
      <c r="H1972" s="309">
        <f t="shared" si="180"/>
        <v>0</v>
      </c>
    </row>
    <row r="1973" spans="2:8">
      <c r="B1973" s="313" t="str">
        <f t="shared" si="181"/>
        <v/>
      </c>
      <c r="C1973" s="312" t="str">
        <f t="shared" si="182"/>
        <v/>
      </c>
      <c r="D1973" s="311" t="str">
        <f t="shared" si="183"/>
        <v/>
      </c>
      <c r="E1973" s="309" t="str">
        <f t="shared" si="184"/>
        <v/>
      </c>
      <c r="F1973" s="309" t="str">
        <f t="shared" si="185"/>
        <v/>
      </c>
      <c r="G1973" s="310"/>
      <c r="H1973" s="309">
        <f t="shared" si="180"/>
        <v>0</v>
      </c>
    </row>
    <row r="1974" spans="2:8">
      <c r="B1974" s="313" t="str">
        <f t="shared" si="181"/>
        <v/>
      </c>
      <c r="C1974" s="312" t="str">
        <f t="shared" si="182"/>
        <v/>
      </c>
      <c r="D1974" s="311" t="str">
        <f t="shared" si="183"/>
        <v/>
      </c>
      <c r="E1974" s="309" t="str">
        <f t="shared" si="184"/>
        <v/>
      </c>
      <c r="F1974" s="309" t="str">
        <f t="shared" si="185"/>
        <v/>
      </c>
      <c r="G1974" s="310"/>
      <c r="H1974" s="309">
        <f t="shared" si="180"/>
        <v>0</v>
      </c>
    </row>
    <row r="1975" spans="2:8">
      <c r="B1975" s="313" t="str">
        <f t="shared" si="181"/>
        <v/>
      </c>
      <c r="C1975" s="312" t="str">
        <f t="shared" si="182"/>
        <v/>
      </c>
      <c r="D1975" s="311" t="str">
        <f t="shared" si="183"/>
        <v/>
      </c>
      <c r="E1975" s="309" t="str">
        <f t="shared" si="184"/>
        <v/>
      </c>
      <c r="F1975" s="309" t="str">
        <f t="shared" si="185"/>
        <v/>
      </c>
      <c r="G1975" s="310"/>
      <c r="H1975" s="309">
        <f t="shared" si="180"/>
        <v>0</v>
      </c>
    </row>
    <row r="1976" spans="2:8">
      <c r="B1976" s="313" t="str">
        <f t="shared" si="181"/>
        <v/>
      </c>
      <c r="C1976" s="312" t="str">
        <f t="shared" si="182"/>
        <v/>
      </c>
      <c r="D1976" s="311" t="str">
        <f t="shared" si="183"/>
        <v/>
      </c>
      <c r="E1976" s="309" t="str">
        <f t="shared" si="184"/>
        <v/>
      </c>
      <c r="F1976" s="309" t="str">
        <f t="shared" si="185"/>
        <v/>
      </c>
      <c r="G1976" s="310"/>
      <c r="H1976" s="309">
        <f t="shared" si="180"/>
        <v>0</v>
      </c>
    </row>
    <row r="1977" spans="2:8">
      <c r="B1977" s="313" t="str">
        <f t="shared" si="181"/>
        <v/>
      </c>
      <c r="C1977" s="312" t="str">
        <f t="shared" si="182"/>
        <v/>
      </c>
      <c r="D1977" s="311" t="str">
        <f t="shared" si="183"/>
        <v/>
      </c>
      <c r="E1977" s="309" t="str">
        <f t="shared" si="184"/>
        <v/>
      </c>
      <c r="F1977" s="309" t="str">
        <f t="shared" si="185"/>
        <v/>
      </c>
      <c r="G1977" s="310"/>
      <c r="H1977" s="309">
        <f t="shared" si="180"/>
        <v>0</v>
      </c>
    </row>
    <row r="1978" spans="2:8">
      <c r="B1978" s="313" t="str">
        <f t="shared" si="181"/>
        <v/>
      </c>
      <c r="C1978" s="312" t="str">
        <f t="shared" si="182"/>
        <v/>
      </c>
      <c r="D1978" s="311" t="str">
        <f t="shared" si="183"/>
        <v/>
      </c>
      <c r="E1978" s="309" t="str">
        <f t="shared" si="184"/>
        <v/>
      </c>
      <c r="F1978" s="309" t="str">
        <f t="shared" si="185"/>
        <v/>
      </c>
      <c r="G1978" s="310"/>
      <c r="H1978" s="309">
        <f t="shared" si="180"/>
        <v>0</v>
      </c>
    </row>
    <row r="1979" spans="2:8">
      <c r="B1979" s="313" t="str">
        <f t="shared" si="181"/>
        <v/>
      </c>
      <c r="C1979" s="312" t="str">
        <f t="shared" si="182"/>
        <v/>
      </c>
      <c r="D1979" s="311" t="str">
        <f t="shared" si="183"/>
        <v/>
      </c>
      <c r="E1979" s="309" t="str">
        <f t="shared" si="184"/>
        <v/>
      </c>
      <c r="F1979" s="309" t="str">
        <f t="shared" si="185"/>
        <v/>
      </c>
      <c r="G1979" s="310"/>
      <c r="H1979" s="309">
        <f t="shared" si="180"/>
        <v>0</v>
      </c>
    </row>
    <row r="1980" spans="2:8">
      <c r="B1980" s="313" t="str">
        <f t="shared" si="181"/>
        <v/>
      </c>
      <c r="C1980" s="312" t="str">
        <f t="shared" si="182"/>
        <v/>
      </c>
      <c r="D1980" s="311" t="str">
        <f t="shared" si="183"/>
        <v/>
      </c>
      <c r="E1980" s="309" t="str">
        <f t="shared" si="184"/>
        <v/>
      </c>
      <c r="F1980" s="309" t="str">
        <f t="shared" si="185"/>
        <v/>
      </c>
      <c r="G1980" s="310"/>
      <c r="H1980" s="309">
        <f t="shared" si="180"/>
        <v>0</v>
      </c>
    </row>
    <row r="1981" spans="2:8">
      <c r="B1981" s="313" t="str">
        <f t="shared" si="181"/>
        <v/>
      </c>
      <c r="C1981" s="312" t="str">
        <f t="shared" si="182"/>
        <v/>
      </c>
      <c r="D1981" s="311" t="str">
        <f t="shared" si="183"/>
        <v/>
      </c>
      <c r="E1981" s="309" t="str">
        <f t="shared" si="184"/>
        <v/>
      </c>
      <c r="F1981" s="309" t="str">
        <f t="shared" si="185"/>
        <v/>
      </c>
      <c r="G1981" s="310"/>
      <c r="H1981" s="309">
        <f t="shared" si="180"/>
        <v>0</v>
      </c>
    </row>
    <row r="1982" spans="2:8">
      <c r="B1982" s="313" t="str">
        <f t="shared" si="181"/>
        <v/>
      </c>
      <c r="C1982" s="312" t="str">
        <f t="shared" si="182"/>
        <v/>
      </c>
      <c r="D1982" s="311" t="str">
        <f t="shared" si="183"/>
        <v/>
      </c>
      <c r="E1982" s="309" t="str">
        <f t="shared" si="184"/>
        <v/>
      </c>
      <c r="F1982" s="309" t="str">
        <f t="shared" si="185"/>
        <v/>
      </c>
      <c r="G1982" s="310"/>
      <c r="H1982" s="309">
        <f t="shared" si="180"/>
        <v>0</v>
      </c>
    </row>
    <row r="1983" spans="2:8">
      <c r="B1983" s="313" t="str">
        <f t="shared" si="181"/>
        <v/>
      </c>
      <c r="C1983" s="312" t="str">
        <f t="shared" si="182"/>
        <v/>
      </c>
      <c r="D1983" s="311" t="str">
        <f t="shared" si="183"/>
        <v/>
      </c>
      <c r="E1983" s="309" t="str">
        <f t="shared" si="184"/>
        <v/>
      </c>
      <c r="F1983" s="309" t="str">
        <f t="shared" si="185"/>
        <v/>
      </c>
      <c r="G1983" s="310"/>
      <c r="H1983" s="309">
        <f t="shared" si="180"/>
        <v>0</v>
      </c>
    </row>
    <row r="1984" spans="2:8">
      <c r="B1984" s="313" t="str">
        <f t="shared" si="181"/>
        <v/>
      </c>
      <c r="C1984" s="312" t="str">
        <f t="shared" si="182"/>
        <v/>
      </c>
      <c r="D1984" s="311" t="str">
        <f t="shared" si="183"/>
        <v/>
      </c>
      <c r="E1984" s="309" t="str">
        <f t="shared" si="184"/>
        <v/>
      </c>
      <c r="F1984" s="309" t="str">
        <f t="shared" si="185"/>
        <v/>
      </c>
      <c r="G1984" s="310"/>
      <c r="H1984" s="309">
        <f t="shared" si="180"/>
        <v>0</v>
      </c>
    </row>
    <row r="1985" spans="2:8">
      <c r="B1985" s="313" t="str">
        <f t="shared" si="181"/>
        <v/>
      </c>
      <c r="C1985" s="312" t="str">
        <f t="shared" si="182"/>
        <v/>
      </c>
      <c r="D1985" s="311" t="str">
        <f t="shared" si="183"/>
        <v/>
      </c>
      <c r="E1985" s="309" t="str">
        <f t="shared" si="184"/>
        <v/>
      </c>
      <c r="F1985" s="309" t="str">
        <f t="shared" si="185"/>
        <v/>
      </c>
      <c r="G1985" s="310"/>
      <c r="H1985" s="309">
        <f t="shared" si="180"/>
        <v>0</v>
      </c>
    </row>
    <row r="1986" spans="2:8">
      <c r="B1986" s="313" t="str">
        <f t="shared" si="181"/>
        <v/>
      </c>
      <c r="C1986" s="312" t="str">
        <f t="shared" si="182"/>
        <v/>
      </c>
      <c r="D1986" s="311" t="str">
        <f t="shared" si="183"/>
        <v/>
      </c>
      <c r="E1986" s="309" t="str">
        <f t="shared" si="184"/>
        <v/>
      </c>
      <c r="F1986" s="309" t="str">
        <f t="shared" si="185"/>
        <v/>
      </c>
      <c r="G1986" s="310"/>
      <c r="H1986" s="309">
        <f t="shared" si="180"/>
        <v>0</v>
      </c>
    </row>
    <row r="1987" spans="2:8">
      <c r="B1987" s="313" t="str">
        <f t="shared" si="181"/>
        <v/>
      </c>
      <c r="C1987" s="312" t="str">
        <f t="shared" si="182"/>
        <v/>
      </c>
      <c r="D1987" s="311" t="str">
        <f t="shared" si="183"/>
        <v/>
      </c>
      <c r="E1987" s="309" t="str">
        <f t="shared" si="184"/>
        <v/>
      </c>
      <c r="F1987" s="309" t="str">
        <f t="shared" si="185"/>
        <v/>
      </c>
      <c r="G1987" s="310"/>
      <c r="H1987" s="309">
        <f t="shared" si="180"/>
        <v>0</v>
      </c>
    </row>
    <row r="1988" spans="2:8">
      <c r="B1988" s="313" t="str">
        <f t="shared" si="181"/>
        <v/>
      </c>
      <c r="C1988" s="312" t="str">
        <f t="shared" si="182"/>
        <v/>
      </c>
      <c r="D1988" s="311" t="str">
        <f t="shared" si="183"/>
        <v/>
      </c>
      <c r="E1988" s="309" t="str">
        <f t="shared" si="184"/>
        <v/>
      </c>
      <c r="F1988" s="309" t="str">
        <f t="shared" si="185"/>
        <v/>
      </c>
      <c r="G1988" s="310"/>
      <c r="H1988" s="309">
        <f t="shared" si="180"/>
        <v>0</v>
      </c>
    </row>
    <row r="1989" spans="2:8">
      <c r="B1989" s="313" t="str">
        <f t="shared" si="181"/>
        <v/>
      </c>
      <c r="C1989" s="312" t="str">
        <f t="shared" si="182"/>
        <v/>
      </c>
      <c r="D1989" s="311" t="str">
        <f t="shared" si="183"/>
        <v/>
      </c>
      <c r="E1989" s="309" t="str">
        <f t="shared" si="184"/>
        <v/>
      </c>
      <c r="F1989" s="309" t="str">
        <f t="shared" si="185"/>
        <v/>
      </c>
      <c r="G1989" s="310"/>
      <c r="H1989" s="309">
        <f t="shared" si="180"/>
        <v>0</v>
      </c>
    </row>
    <row r="1990" spans="2:8">
      <c r="B1990" s="313" t="str">
        <f t="shared" si="181"/>
        <v/>
      </c>
      <c r="C1990" s="312" t="str">
        <f t="shared" si="182"/>
        <v/>
      </c>
      <c r="D1990" s="311" t="str">
        <f t="shared" si="183"/>
        <v/>
      </c>
      <c r="E1990" s="309" t="str">
        <f t="shared" si="184"/>
        <v/>
      </c>
      <c r="F1990" s="309" t="str">
        <f t="shared" si="185"/>
        <v/>
      </c>
      <c r="G1990" s="310"/>
      <c r="H1990" s="309">
        <f t="shared" si="180"/>
        <v>0</v>
      </c>
    </row>
    <row r="1991" spans="2:8">
      <c r="B1991" s="313" t="str">
        <f t="shared" si="181"/>
        <v/>
      </c>
      <c r="C1991" s="312" t="str">
        <f t="shared" si="182"/>
        <v/>
      </c>
      <c r="D1991" s="311" t="str">
        <f t="shared" si="183"/>
        <v/>
      </c>
      <c r="E1991" s="309" t="str">
        <f t="shared" si="184"/>
        <v/>
      </c>
      <c r="F1991" s="309" t="str">
        <f t="shared" si="185"/>
        <v/>
      </c>
      <c r="G1991" s="310"/>
      <c r="H1991" s="309">
        <f t="shared" si="180"/>
        <v>0</v>
      </c>
    </row>
    <row r="1992" spans="2:8">
      <c r="B1992" s="313" t="str">
        <f t="shared" si="181"/>
        <v/>
      </c>
      <c r="C1992" s="312" t="str">
        <f t="shared" si="182"/>
        <v/>
      </c>
      <c r="D1992" s="311" t="str">
        <f t="shared" si="183"/>
        <v/>
      </c>
      <c r="E1992" s="309" t="str">
        <f t="shared" si="184"/>
        <v/>
      </c>
      <c r="F1992" s="309" t="str">
        <f t="shared" si="185"/>
        <v/>
      </c>
      <c r="G1992" s="310"/>
      <c r="H1992" s="309">
        <f t="shared" si="180"/>
        <v>0</v>
      </c>
    </row>
    <row r="1993" spans="2:8">
      <c r="B1993" s="313" t="str">
        <f t="shared" si="181"/>
        <v/>
      </c>
      <c r="C1993" s="312" t="str">
        <f t="shared" si="182"/>
        <v/>
      </c>
      <c r="D1993" s="311" t="str">
        <f t="shared" si="183"/>
        <v/>
      </c>
      <c r="E1993" s="309" t="str">
        <f t="shared" si="184"/>
        <v/>
      </c>
      <c r="F1993" s="309" t="str">
        <f t="shared" si="185"/>
        <v/>
      </c>
      <c r="G1993" s="310"/>
      <c r="H1993" s="309">
        <f t="shared" si="180"/>
        <v>0</v>
      </c>
    </row>
    <row r="1994" spans="2:8">
      <c r="B1994" s="313" t="str">
        <f t="shared" si="181"/>
        <v/>
      </c>
      <c r="C1994" s="312" t="str">
        <f t="shared" si="182"/>
        <v/>
      </c>
      <c r="D1994" s="311" t="str">
        <f t="shared" si="183"/>
        <v/>
      </c>
      <c r="E1994" s="309" t="str">
        <f t="shared" si="184"/>
        <v/>
      </c>
      <c r="F1994" s="309" t="str">
        <f t="shared" si="185"/>
        <v/>
      </c>
      <c r="G1994" s="310"/>
      <c r="H1994" s="309">
        <f t="shared" si="180"/>
        <v>0</v>
      </c>
    </row>
    <row r="1995" spans="2:8">
      <c r="B1995" s="313" t="str">
        <f t="shared" si="181"/>
        <v/>
      </c>
      <c r="C1995" s="312" t="str">
        <f t="shared" si="182"/>
        <v/>
      </c>
      <c r="D1995" s="311" t="str">
        <f t="shared" si="183"/>
        <v/>
      </c>
      <c r="E1995" s="309" t="str">
        <f t="shared" si="184"/>
        <v/>
      </c>
      <c r="F1995" s="309" t="str">
        <f t="shared" si="185"/>
        <v/>
      </c>
      <c r="G1995" s="310"/>
      <c r="H1995" s="309">
        <f t="shared" si="180"/>
        <v>0</v>
      </c>
    </row>
    <row r="1996" spans="2:8">
      <c r="B1996" s="313" t="str">
        <f t="shared" si="181"/>
        <v/>
      </c>
      <c r="C1996" s="312" t="str">
        <f t="shared" si="182"/>
        <v/>
      </c>
      <c r="D1996" s="311" t="str">
        <f t="shared" si="183"/>
        <v/>
      </c>
      <c r="E1996" s="309" t="str">
        <f t="shared" si="184"/>
        <v/>
      </c>
      <c r="F1996" s="309" t="str">
        <f t="shared" si="185"/>
        <v/>
      </c>
      <c r="G1996" s="310"/>
      <c r="H1996" s="309">
        <f t="shared" si="180"/>
        <v>0</v>
      </c>
    </row>
    <row r="1997" spans="2:8">
      <c r="B1997" s="313" t="str">
        <f t="shared" si="181"/>
        <v/>
      </c>
      <c r="C1997" s="312" t="str">
        <f t="shared" si="182"/>
        <v/>
      </c>
      <c r="D1997" s="311" t="str">
        <f t="shared" si="183"/>
        <v/>
      </c>
      <c r="E1997" s="309" t="str">
        <f t="shared" si="184"/>
        <v/>
      </c>
      <c r="F1997" s="309" t="str">
        <f t="shared" si="185"/>
        <v/>
      </c>
      <c r="G1997" s="310"/>
      <c r="H1997" s="309">
        <f t="shared" si="180"/>
        <v>0</v>
      </c>
    </row>
    <row r="1998" spans="2:8">
      <c r="B1998" s="313" t="str">
        <f t="shared" si="181"/>
        <v/>
      </c>
      <c r="C1998" s="312" t="str">
        <f t="shared" si="182"/>
        <v/>
      </c>
      <c r="D1998" s="311" t="str">
        <f t="shared" si="183"/>
        <v/>
      </c>
      <c r="E1998" s="309" t="str">
        <f t="shared" si="184"/>
        <v/>
      </c>
      <c r="F1998" s="309" t="str">
        <f t="shared" si="185"/>
        <v/>
      </c>
      <c r="G1998" s="310"/>
      <c r="H1998" s="309">
        <f t="shared" si="180"/>
        <v>0</v>
      </c>
    </row>
    <row r="1999" spans="2:8">
      <c r="B1999" s="313" t="str">
        <f t="shared" si="181"/>
        <v/>
      </c>
      <c r="C1999" s="312" t="str">
        <f t="shared" si="182"/>
        <v/>
      </c>
      <c r="D1999" s="311" t="str">
        <f t="shared" si="183"/>
        <v/>
      </c>
      <c r="E1999" s="309" t="str">
        <f t="shared" si="184"/>
        <v/>
      </c>
      <c r="F1999" s="309" t="str">
        <f t="shared" si="185"/>
        <v/>
      </c>
      <c r="G1999" s="310"/>
      <c r="H1999" s="309">
        <f t="shared" si="180"/>
        <v>0</v>
      </c>
    </row>
    <row r="2000" spans="2:8">
      <c r="B2000" s="313" t="str">
        <f t="shared" si="181"/>
        <v/>
      </c>
      <c r="C2000" s="312" t="str">
        <f t="shared" si="182"/>
        <v/>
      </c>
      <c r="D2000" s="311" t="str">
        <f t="shared" si="183"/>
        <v/>
      </c>
      <c r="E2000" s="309" t="str">
        <f t="shared" si="184"/>
        <v/>
      </c>
      <c r="F2000" s="309" t="str">
        <f t="shared" si="185"/>
        <v/>
      </c>
      <c r="G2000" s="310"/>
      <c r="H2000" s="309">
        <f t="shared" si="180"/>
        <v>0</v>
      </c>
    </row>
    <row r="2001" spans="2:8">
      <c r="B2001" s="313" t="str">
        <f t="shared" si="181"/>
        <v/>
      </c>
      <c r="C2001" s="312" t="str">
        <f t="shared" si="182"/>
        <v/>
      </c>
      <c r="D2001" s="311" t="str">
        <f t="shared" si="183"/>
        <v/>
      </c>
      <c r="E2001" s="309" t="str">
        <f t="shared" si="184"/>
        <v/>
      </c>
      <c r="F2001" s="309" t="str">
        <f t="shared" si="185"/>
        <v/>
      </c>
      <c r="G2001" s="310"/>
      <c r="H2001" s="309">
        <f t="shared" ref="H2001:H2064" si="186">IF(B2001="",0,ROUND(H2000-E2001-G2001,2))</f>
        <v>0</v>
      </c>
    </row>
    <row r="2002" spans="2:8">
      <c r="B2002" s="313" t="str">
        <f t="shared" ref="B2002:B2065" si="187">IF(B2001&lt;$H$7,IF(H2001&gt;0,B2001+1,""),"")</f>
        <v/>
      </c>
      <c r="C2002" s="312" t="str">
        <f t="shared" ref="C2002:C2065" si="188">IF(B2002="","",IF(B2002&lt;=$H$7,IF(payments_per_year=26,DATE(YEAR(start_date),MONTH(start_date),DAY(start_date)+14*B2002),IF(payments_per_year=52,DATE(YEAR(start_date),MONTH(start_date),DAY(start_date)+7*B2002),DATE(YEAR(start_date),MONTH(start_date)+B2002*12/$D$9,DAY(start_date)))),""))</f>
        <v/>
      </c>
      <c r="D2002" s="311" t="str">
        <f t="shared" ref="D2002:D2065" si="189">IF(C2002="","",IF($H$6+F2002&gt;H2001,ROUND(H2001+F2002,2),$H$6))</f>
        <v/>
      </c>
      <c r="E2002" s="309" t="str">
        <f t="shared" ref="E2002:E2065" si="190">IF(C2002="","",D2002-F2002)</f>
        <v/>
      </c>
      <c r="F2002" s="309" t="str">
        <f t="shared" ref="F2002:F2065" si="191">IF(C2002="","",ROUND(H2001*$D$7/payments_per_year,2))</f>
        <v/>
      </c>
      <c r="G2002" s="310"/>
      <c r="H2002" s="309">
        <f t="shared" si="186"/>
        <v>0</v>
      </c>
    </row>
    <row r="2003" spans="2:8">
      <c r="B2003" s="313" t="str">
        <f t="shared" si="187"/>
        <v/>
      </c>
      <c r="C2003" s="312" t="str">
        <f t="shared" si="188"/>
        <v/>
      </c>
      <c r="D2003" s="311" t="str">
        <f t="shared" si="189"/>
        <v/>
      </c>
      <c r="E2003" s="309" t="str">
        <f t="shared" si="190"/>
        <v/>
      </c>
      <c r="F2003" s="309" t="str">
        <f t="shared" si="191"/>
        <v/>
      </c>
      <c r="G2003" s="310"/>
      <c r="H2003" s="309">
        <f t="shared" si="186"/>
        <v>0</v>
      </c>
    </row>
    <row r="2004" spans="2:8">
      <c r="B2004" s="313" t="str">
        <f t="shared" si="187"/>
        <v/>
      </c>
      <c r="C2004" s="312" t="str">
        <f t="shared" si="188"/>
        <v/>
      </c>
      <c r="D2004" s="311" t="str">
        <f t="shared" si="189"/>
        <v/>
      </c>
      <c r="E2004" s="309" t="str">
        <f t="shared" si="190"/>
        <v/>
      </c>
      <c r="F2004" s="309" t="str">
        <f t="shared" si="191"/>
        <v/>
      </c>
      <c r="G2004" s="310"/>
      <c r="H2004" s="309">
        <f t="shared" si="186"/>
        <v>0</v>
      </c>
    </row>
    <row r="2005" spans="2:8">
      <c r="B2005" s="313" t="str">
        <f t="shared" si="187"/>
        <v/>
      </c>
      <c r="C2005" s="312" t="str">
        <f t="shared" si="188"/>
        <v/>
      </c>
      <c r="D2005" s="311" t="str">
        <f t="shared" si="189"/>
        <v/>
      </c>
      <c r="E2005" s="309" t="str">
        <f t="shared" si="190"/>
        <v/>
      </c>
      <c r="F2005" s="309" t="str">
        <f t="shared" si="191"/>
        <v/>
      </c>
      <c r="G2005" s="310"/>
      <c r="H2005" s="309">
        <f t="shared" si="186"/>
        <v>0</v>
      </c>
    </row>
    <row r="2006" spans="2:8">
      <c r="B2006" s="313" t="str">
        <f t="shared" si="187"/>
        <v/>
      </c>
      <c r="C2006" s="312" t="str">
        <f t="shared" si="188"/>
        <v/>
      </c>
      <c r="D2006" s="311" t="str">
        <f t="shared" si="189"/>
        <v/>
      </c>
      <c r="E2006" s="309" t="str">
        <f t="shared" si="190"/>
        <v/>
      </c>
      <c r="F2006" s="309" t="str">
        <f t="shared" si="191"/>
        <v/>
      </c>
      <c r="G2006" s="310"/>
      <c r="H2006" s="309">
        <f t="shared" si="186"/>
        <v>0</v>
      </c>
    </row>
    <row r="2007" spans="2:8">
      <c r="B2007" s="313" t="str">
        <f t="shared" si="187"/>
        <v/>
      </c>
      <c r="C2007" s="312" t="str">
        <f t="shared" si="188"/>
        <v/>
      </c>
      <c r="D2007" s="311" t="str">
        <f t="shared" si="189"/>
        <v/>
      </c>
      <c r="E2007" s="309" t="str">
        <f t="shared" si="190"/>
        <v/>
      </c>
      <c r="F2007" s="309" t="str">
        <f t="shared" si="191"/>
        <v/>
      </c>
      <c r="G2007" s="310"/>
      <c r="H2007" s="309">
        <f t="shared" si="186"/>
        <v>0</v>
      </c>
    </row>
    <row r="2008" spans="2:8">
      <c r="B2008" s="313" t="str">
        <f t="shared" si="187"/>
        <v/>
      </c>
      <c r="C2008" s="312" t="str">
        <f t="shared" si="188"/>
        <v/>
      </c>
      <c r="D2008" s="311" t="str">
        <f t="shared" si="189"/>
        <v/>
      </c>
      <c r="E2008" s="309" t="str">
        <f t="shared" si="190"/>
        <v/>
      </c>
      <c r="F2008" s="309" t="str">
        <f t="shared" si="191"/>
        <v/>
      </c>
      <c r="G2008" s="310"/>
      <c r="H2008" s="309">
        <f t="shared" si="186"/>
        <v>0</v>
      </c>
    </row>
    <row r="2009" spans="2:8">
      <c r="B2009" s="313" t="str">
        <f t="shared" si="187"/>
        <v/>
      </c>
      <c r="C2009" s="312" t="str">
        <f t="shared" si="188"/>
        <v/>
      </c>
      <c r="D2009" s="311" t="str">
        <f t="shared" si="189"/>
        <v/>
      </c>
      <c r="E2009" s="309" t="str">
        <f t="shared" si="190"/>
        <v/>
      </c>
      <c r="F2009" s="309" t="str">
        <f t="shared" si="191"/>
        <v/>
      </c>
      <c r="G2009" s="310"/>
      <c r="H2009" s="309">
        <f t="shared" si="186"/>
        <v>0</v>
      </c>
    </row>
    <row r="2010" spans="2:8">
      <c r="B2010" s="313" t="str">
        <f t="shared" si="187"/>
        <v/>
      </c>
      <c r="C2010" s="312" t="str">
        <f t="shared" si="188"/>
        <v/>
      </c>
      <c r="D2010" s="311" t="str">
        <f t="shared" si="189"/>
        <v/>
      </c>
      <c r="E2010" s="309" t="str">
        <f t="shared" si="190"/>
        <v/>
      </c>
      <c r="F2010" s="309" t="str">
        <f t="shared" si="191"/>
        <v/>
      </c>
      <c r="G2010" s="310"/>
      <c r="H2010" s="309">
        <f t="shared" si="186"/>
        <v>0</v>
      </c>
    </row>
    <row r="2011" spans="2:8">
      <c r="B2011" s="313" t="str">
        <f t="shared" si="187"/>
        <v/>
      </c>
      <c r="C2011" s="312" t="str">
        <f t="shared" si="188"/>
        <v/>
      </c>
      <c r="D2011" s="311" t="str">
        <f t="shared" si="189"/>
        <v/>
      </c>
      <c r="E2011" s="309" t="str">
        <f t="shared" si="190"/>
        <v/>
      </c>
      <c r="F2011" s="309" t="str">
        <f t="shared" si="191"/>
        <v/>
      </c>
      <c r="G2011" s="310"/>
      <c r="H2011" s="309">
        <f t="shared" si="186"/>
        <v>0</v>
      </c>
    </row>
    <row r="2012" spans="2:8">
      <c r="B2012" s="313" t="str">
        <f t="shared" si="187"/>
        <v/>
      </c>
      <c r="C2012" s="312" t="str">
        <f t="shared" si="188"/>
        <v/>
      </c>
      <c r="D2012" s="311" t="str">
        <f t="shared" si="189"/>
        <v/>
      </c>
      <c r="E2012" s="309" t="str">
        <f t="shared" si="190"/>
        <v/>
      </c>
      <c r="F2012" s="309" t="str">
        <f t="shared" si="191"/>
        <v/>
      </c>
      <c r="G2012" s="310"/>
      <c r="H2012" s="309">
        <f t="shared" si="186"/>
        <v>0</v>
      </c>
    </row>
    <row r="2013" spans="2:8">
      <c r="B2013" s="313" t="str">
        <f t="shared" si="187"/>
        <v/>
      </c>
      <c r="C2013" s="312" t="str">
        <f t="shared" si="188"/>
        <v/>
      </c>
      <c r="D2013" s="311" t="str">
        <f t="shared" si="189"/>
        <v/>
      </c>
      <c r="E2013" s="309" t="str">
        <f t="shared" si="190"/>
        <v/>
      </c>
      <c r="F2013" s="309" t="str">
        <f t="shared" si="191"/>
        <v/>
      </c>
      <c r="G2013" s="310"/>
      <c r="H2013" s="309">
        <f t="shared" si="186"/>
        <v>0</v>
      </c>
    </row>
    <row r="2014" spans="2:8">
      <c r="B2014" s="313" t="str">
        <f t="shared" si="187"/>
        <v/>
      </c>
      <c r="C2014" s="312" t="str">
        <f t="shared" si="188"/>
        <v/>
      </c>
      <c r="D2014" s="311" t="str">
        <f t="shared" si="189"/>
        <v/>
      </c>
      <c r="E2014" s="309" t="str">
        <f t="shared" si="190"/>
        <v/>
      </c>
      <c r="F2014" s="309" t="str">
        <f t="shared" si="191"/>
        <v/>
      </c>
      <c r="G2014" s="310"/>
      <c r="H2014" s="309">
        <f t="shared" si="186"/>
        <v>0</v>
      </c>
    </row>
    <row r="2015" spans="2:8">
      <c r="B2015" s="313" t="str">
        <f t="shared" si="187"/>
        <v/>
      </c>
      <c r="C2015" s="312" t="str">
        <f t="shared" si="188"/>
        <v/>
      </c>
      <c r="D2015" s="311" t="str">
        <f t="shared" si="189"/>
        <v/>
      </c>
      <c r="E2015" s="309" t="str">
        <f t="shared" si="190"/>
        <v/>
      </c>
      <c r="F2015" s="309" t="str">
        <f t="shared" si="191"/>
        <v/>
      </c>
      <c r="G2015" s="310"/>
      <c r="H2015" s="309">
        <f t="shared" si="186"/>
        <v>0</v>
      </c>
    </row>
    <row r="2016" spans="2:8">
      <c r="B2016" s="313" t="str">
        <f t="shared" si="187"/>
        <v/>
      </c>
      <c r="C2016" s="312" t="str">
        <f t="shared" si="188"/>
        <v/>
      </c>
      <c r="D2016" s="311" t="str">
        <f t="shared" si="189"/>
        <v/>
      </c>
      <c r="E2016" s="309" t="str">
        <f t="shared" si="190"/>
        <v/>
      </c>
      <c r="F2016" s="309" t="str">
        <f t="shared" si="191"/>
        <v/>
      </c>
      <c r="G2016" s="310"/>
      <c r="H2016" s="309">
        <f t="shared" si="186"/>
        <v>0</v>
      </c>
    </row>
    <row r="2017" spans="2:8">
      <c r="B2017" s="313" t="str">
        <f t="shared" si="187"/>
        <v/>
      </c>
      <c r="C2017" s="312" t="str">
        <f t="shared" si="188"/>
        <v/>
      </c>
      <c r="D2017" s="311" t="str">
        <f t="shared" si="189"/>
        <v/>
      </c>
      <c r="E2017" s="309" t="str">
        <f t="shared" si="190"/>
        <v/>
      </c>
      <c r="F2017" s="309" t="str">
        <f t="shared" si="191"/>
        <v/>
      </c>
      <c r="G2017" s="310"/>
      <c r="H2017" s="309">
        <f t="shared" si="186"/>
        <v>0</v>
      </c>
    </row>
    <row r="2018" spans="2:8">
      <c r="B2018" s="313" t="str">
        <f t="shared" si="187"/>
        <v/>
      </c>
      <c r="C2018" s="312" t="str">
        <f t="shared" si="188"/>
        <v/>
      </c>
      <c r="D2018" s="311" t="str">
        <f t="shared" si="189"/>
        <v/>
      </c>
      <c r="E2018" s="309" t="str">
        <f t="shared" si="190"/>
        <v/>
      </c>
      <c r="F2018" s="309" t="str">
        <f t="shared" si="191"/>
        <v/>
      </c>
      <c r="G2018" s="310"/>
      <c r="H2018" s="309">
        <f t="shared" si="186"/>
        <v>0</v>
      </c>
    </row>
    <row r="2019" spans="2:8">
      <c r="B2019" s="313" t="str">
        <f t="shared" si="187"/>
        <v/>
      </c>
      <c r="C2019" s="312" t="str">
        <f t="shared" si="188"/>
        <v/>
      </c>
      <c r="D2019" s="311" t="str">
        <f t="shared" si="189"/>
        <v/>
      </c>
      <c r="E2019" s="309" t="str">
        <f t="shared" si="190"/>
        <v/>
      </c>
      <c r="F2019" s="309" t="str">
        <f t="shared" si="191"/>
        <v/>
      </c>
      <c r="G2019" s="310"/>
      <c r="H2019" s="309">
        <f t="shared" si="186"/>
        <v>0</v>
      </c>
    </row>
    <row r="2020" spans="2:8">
      <c r="B2020" s="313" t="str">
        <f t="shared" si="187"/>
        <v/>
      </c>
      <c r="C2020" s="312" t="str">
        <f t="shared" si="188"/>
        <v/>
      </c>
      <c r="D2020" s="311" t="str">
        <f t="shared" si="189"/>
        <v/>
      </c>
      <c r="E2020" s="309" t="str">
        <f t="shared" si="190"/>
        <v/>
      </c>
      <c r="F2020" s="309" t="str">
        <f t="shared" si="191"/>
        <v/>
      </c>
      <c r="G2020" s="310"/>
      <c r="H2020" s="309">
        <f t="shared" si="186"/>
        <v>0</v>
      </c>
    </row>
    <row r="2021" spans="2:8">
      <c r="B2021" s="313" t="str">
        <f t="shared" si="187"/>
        <v/>
      </c>
      <c r="C2021" s="312" t="str">
        <f t="shared" si="188"/>
        <v/>
      </c>
      <c r="D2021" s="311" t="str">
        <f t="shared" si="189"/>
        <v/>
      </c>
      <c r="E2021" s="309" t="str">
        <f t="shared" si="190"/>
        <v/>
      </c>
      <c r="F2021" s="309" t="str">
        <f t="shared" si="191"/>
        <v/>
      </c>
      <c r="G2021" s="310"/>
      <c r="H2021" s="309">
        <f t="shared" si="186"/>
        <v>0</v>
      </c>
    </row>
    <row r="2022" spans="2:8">
      <c r="B2022" s="313" t="str">
        <f t="shared" si="187"/>
        <v/>
      </c>
      <c r="C2022" s="312" t="str">
        <f t="shared" si="188"/>
        <v/>
      </c>
      <c r="D2022" s="311" t="str">
        <f t="shared" si="189"/>
        <v/>
      </c>
      <c r="E2022" s="309" t="str">
        <f t="shared" si="190"/>
        <v/>
      </c>
      <c r="F2022" s="309" t="str">
        <f t="shared" si="191"/>
        <v/>
      </c>
      <c r="G2022" s="310"/>
      <c r="H2022" s="309">
        <f t="shared" si="186"/>
        <v>0</v>
      </c>
    </row>
    <row r="2023" spans="2:8">
      <c r="B2023" s="313" t="str">
        <f t="shared" si="187"/>
        <v/>
      </c>
      <c r="C2023" s="312" t="str">
        <f t="shared" si="188"/>
        <v/>
      </c>
      <c r="D2023" s="311" t="str">
        <f t="shared" si="189"/>
        <v/>
      </c>
      <c r="E2023" s="309" t="str">
        <f t="shared" si="190"/>
        <v/>
      </c>
      <c r="F2023" s="309" t="str">
        <f t="shared" si="191"/>
        <v/>
      </c>
      <c r="G2023" s="310"/>
      <c r="H2023" s="309">
        <f t="shared" si="186"/>
        <v>0</v>
      </c>
    </row>
    <row r="2024" spans="2:8">
      <c r="B2024" s="313" t="str">
        <f t="shared" si="187"/>
        <v/>
      </c>
      <c r="C2024" s="312" t="str">
        <f t="shared" si="188"/>
        <v/>
      </c>
      <c r="D2024" s="311" t="str">
        <f t="shared" si="189"/>
        <v/>
      </c>
      <c r="E2024" s="309" t="str">
        <f t="shared" si="190"/>
        <v/>
      </c>
      <c r="F2024" s="309" t="str">
        <f t="shared" si="191"/>
        <v/>
      </c>
      <c r="G2024" s="310"/>
      <c r="H2024" s="309">
        <f t="shared" si="186"/>
        <v>0</v>
      </c>
    </row>
    <row r="2025" spans="2:8">
      <c r="B2025" s="313" t="str">
        <f t="shared" si="187"/>
        <v/>
      </c>
      <c r="C2025" s="312" t="str">
        <f t="shared" si="188"/>
        <v/>
      </c>
      <c r="D2025" s="311" t="str">
        <f t="shared" si="189"/>
        <v/>
      </c>
      <c r="E2025" s="309" t="str">
        <f t="shared" si="190"/>
        <v/>
      </c>
      <c r="F2025" s="309" t="str">
        <f t="shared" si="191"/>
        <v/>
      </c>
      <c r="G2025" s="310"/>
      <c r="H2025" s="309">
        <f t="shared" si="186"/>
        <v>0</v>
      </c>
    </row>
    <row r="2026" spans="2:8">
      <c r="B2026" s="313" t="str">
        <f t="shared" si="187"/>
        <v/>
      </c>
      <c r="C2026" s="312" t="str">
        <f t="shared" si="188"/>
        <v/>
      </c>
      <c r="D2026" s="311" t="str">
        <f t="shared" si="189"/>
        <v/>
      </c>
      <c r="E2026" s="309" t="str">
        <f t="shared" si="190"/>
        <v/>
      </c>
      <c r="F2026" s="309" t="str">
        <f t="shared" si="191"/>
        <v/>
      </c>
      <c r="G2026" s="310"/>
      <c r="H2026" s="309">
        <f t="shared" si="186"/>
        <v>0</v>
      </c>
    </row>
    <row r="2027" spans="2:8">
      <c r="B2027" s="313" t="str">
        <f t="shared" si="187"/>
        <v/>
      </c>
      <c r="C2027" s="312" t="str">
        <f t="shared" si="188"/>
        <v/>
      </c>
      <c r="D2027" s="311" t="str">
        <f t="shared" si="189"/>
        <v/>
      </c>
      <c r="E2027" s="309" t="str">
        <f t="shared" si="190"/>
        <v/>
      </c>
      <c r="F2027" s="309" t="str">
        <f t="shared" si="191"/>
        <v/>
      </c>
      <c r="G2027" s="310"/>
      <c r="H2027" s="309">
        <f t="shared" si="186"/>
        <v>0</v>
      </c>
    </row>
    <row r="2028" spans="2:8">
      <c r="B2028" s="313" t="str">
        <f t="shared" si="187"/>
        <v/>
      </c>
      <c r="C2028" s="312" t="str">
        <f t="shared" si="188"/>
        <v/>
      </c>
      <c r="D2028" s="311" t="str">
        <f t="shared" si="189"/>
        <v/>
      </c>
      <c r="E2028" s="309" t="str">
        <f t="shared" si="190"/>
        <v/>
      </c>
      <c r="F2028" s="309" t="str">
        <f t="shared" si="191"/>
        <v/>
      </c>
      <c r="G2028" s="310"/>
      <c r="H2028" s="309">
        <f t="shared" si="186"/>
        <v>0</v>
      </c>
    </row>
    <row r="2029" spans="2:8">
      <c r="B2029" s="313" t="str">
        <f t="shared" si="187"/>
        <v/>
      </c>
      <c r="C2029" s="312" t="str">
        <f t="shared" si="188"/>
        <v/>
      </c>
      <c r="D2029" s="311" t="str">
        <f t="shared" si="189"/>
        <v/>
      </c>
      <c r="E2029" s="309" t="str">
        <f t="shared" si="190"/>
        <v/>
      </c>
      <c r="F2029" s="309" t="str">
        <f t="shared" si="191"/>
        <v/>
      </c>
      <c r="G2029" s="310"/>
      <c r="H2029" s="309">
        <f t="shared" si="186"/>
        <v>0</v>
      </c>
    </row>
    <row r="2030" spans="2:8">
      <c r="B2030" s="313" t="str">
        <f t="shared" si="187"/>
        <v/>
      </c>
      <c r="C2030" s="312" t="str">
        <f t="shared" si="188"/>
        <v/>
      </c>
      <c r="D2030" s="311" t="str">
        <f t="shared" si="189"/>
        <v/>
      </c>
      <c r="E2030" s="309" t="str">
        <f t="shared" si="190"/>
        <v/>
      </c>
      <c r="F2030" s="309" t="str">
        <f t="shared" si="191"/>
        <v/>
      </c>
      <c r="G2030" s="310"/>
      <c r="H2030" s="309">
        <f t="shared" si="186"/>
        <v>0</v>
      </c>
    </row>
    <row r="2031" spans="2:8">
      <c r="B2031" s="313" t="str">
        <f t="shared" si="187"/>
        <v/>
      </c>
      <c r="C2031" s="312" t="str">
        <f t="shared" si="188"/>
        <v/>
      </c>
      <c r="D2031" s="311" t="str">
        <f t="shared" si="189"/>
        <v/>
      </c>
      <c r="E2031" s="309" t="str">
        <f t="shared" si="190"/>
        <v/>
      </c>
      <c r="F2031" s="309" t="str">
        <f t="shared" si="191"/>
        <v/>
      </c>
      <c r="G2031" s="310"/>
      <c r="H2031" s="309">
        <f t="shared" si="186"/>
        <v>0</v>
      </c>
    </row>
    <row r="2032" spans="2:8">
      <c r="B2032" s="313" t="str">
        <f t="shared" si="187"/>
        <v/>
      </c>
      <c r="C2032" s="312" t="str">
        <f t="shared" si="188"/>
        <v/>
      </c>
      <c r="D2032" s="311" t="str">
        <f t="shared" si="189"/>
        <v/>
      </c>
      <c r="E2032" s="309" t="str">
        <f t="shared" si="190"/>
        <v/>
      </c>
      <c r="F2032" s="309" t="str">
        <f t="shared" si="191"/>
        <v/>
      </c>
      <c r="G2032" s="310"/>
      <c r="H2032" s="309">
        <f t="shared" si="186"/>
        <v>0</v>
      </c>
    </row>
    <row r="2033" spans="2:8">
      <c r="B2033" s="313" t="str">
        <f t="shared" si="187"/>
        <v/>
      </c>
      <c r="C2033" s="312" t="str">
        <f t="shared" si="188"/>
        <v/>
      </c>
      <c r="D2033" s="311" t="str">
        <f t="shared" si="189"/>
        <v/>
      </c>
      <c r="E2033" s="309" t="str">
        <f t="shared" si="190"/>
        <v/>
      </c>
      <c r="F2033" s="309" t="str">
        <f t="shared" si="191"/>
        <v/>
      </c>
      <c r="G2033" s="310"/>
      <c r="H2033" s="309">
        <f t="shared" si="186"/>
        <v>0</v>
      </c>
    </row>
    <row r="2034" spans="2:8">
      <c r="B2034" s="313" t="str">
        <f t="shared" si="187"/>
        <v/>
      </c>
      <c r="C2034" s="312" t="str">
        <f t="shared" si="188"/>
        <v/>
      </c>
      <c r="D2034" s="311" t="str">
        <f t="shared" si="189"/>
        <v/>
      </c>
      <c r="E2034" s="309" t="str">
        <f t="shared" si="190"/>
        <v/>
      </c>
      <c r="F2034" s="309" t="str">
        <f t="shared" si="191"/>
        <v/>
      </c>
      <c r="G2034" s="310"/>
      <c r="H2034" s="309">
        <f t="shared" si="186"/>
        <v>0</v>
      </c>
    </row>
    <row r="2035" spans="2:8">
      <c r="B2035" s="313" t="str">
        <f t="shared" si="187"/>
        <v/>
      </c>
      <c r="C2035" s="312" t="str">
        <f t="shared" si="188"/>
        <v/>
      </c>
      <c r="D2035" s="311" t="str">
        <f t="shared" si="189"/>
        <v/>
      </c>
      <c r="E2035" s="309" t="str">
        <f t="shared" si="190"/>
        <v/>
      </c>
      <c r="F2035" s="309" t="str">
        <f t="shared" si="191"/>
        <v/>
      </c>
      <c r="G2035" s="310"/>
      <c r="H2035" s="309">
        <f t="shared" si="186"/>
        <v>0</v>
      </c>
    </row>
    <row r="2036" spans="2:8">
      <c r="B2036" s="313" t="str">
        <f t="shared" si="187"/>
        <v/>
      </c>
      <c r="C2036" s="312" t="str">
        <f t="shared" si="188"/>
        <v/>
      </c>
      <c r="D2036" s="311" t="str">
        <f t="shared" si="189"/>
        <v/>
      </c>
      <c r="E2036" s="309" t="str">
        <f t="shared" si="190"/>
        <v/>
      </c>
      <c r="F2036" s="309" t="str">
        <f t="shared" si="191"/>
        <v/>
      </c>
      <c r="G2036" s="310"/>
      <c r="H2036" s="309">
        <f t="shared" si="186"/>
        <v>0</v>
      </c>
    </row>
    <row r="2037" spans="2:8">
      <c r="B2037" s="313" t="str">
        <f t="shared" si="187"/>
        <v/>
      </c>
      <c r="C2037" s="312" t="str">
        <f t="shared" si="188"/>
        <v/>
      </c>
      <c r="D2037" s="311" t="str">
        <f t="shared" si="189"/>
        <v/>
      </c>
      <c r="E2037" s="309" t="str">
        <f t="shared" si="190"/>
        <v/>
      </c>
      <c r="F2037" s="309" t="str">
        <f t="shared" si="191"/>
        <v/>
      </c>
      <c r="G2037" s="310"/>
      <c r="H2037" s="309">
        <f t="shared" si="186"/>
        <v>0</v>
      </c>
    </row>
    <row r="2038" spans="2:8">
      <c r="B2038" s="313" t="str">
        <f t="shared" si="187"/>
        <v/>
      </c>
      <c r="C2038" s="312" t="str">
        <f t="shared" si="188"/>
        <v/>
      </c>
      <c r="D2038" s="311" t="str">
        <f t="shared" si="189"/>
        <v/>
      </c>
      <c r="E2038" s="309" t="str">
        <f t="shared" si="190"/>
        <v/>
      </c>
      <c r="F2038" s="309" t="str">
        <f t="shared" si="191"/>
        <v/>
      </c>
      <c r="G2038" s="310"/>
      <c r="H2038" s="309">
        <f t="shared" si="186"/>
        <v>0</v>
      </c>
    </row>
    <row r="2039" spans="2:8">
      <c r="B2039" s="313" t="str">
        <f t="shared" si="187"/>
        <v/>
      </c>
      <c r="C2039" s="312" t="str">
        <f t="shared" si="188"/>
        <v/>
      </c>
      <c r="D2039" s="311" t="str">
        <f t="shared" si="189"/>
        <v/>
      </c>
      <c r="E2039" s="309" t="str">
        <f t="shared" si="190"/>
        <v/>
      </c>
      <c r="F2039" s="309" t="str">
        <f t="shared" si="191"/>
        <v/>
      </c>
      <c r="G2039" s="310"/>
      <c r="H2039" s="309">
        <f t="shared" si="186"/>
        <v>0</v>
      </c>
    </row>
    <row r="2040" spans="2:8">
      <c r="B2040" s="313" t="str">
        <f t="shared" si="187"/>
        <v/>
      </c>
      <c r="C2040" s="312" t="str">
        <f t="shared" si="188"/>
        <v/>
      </c>
      <c r="D2040" s="311" t="str">
        <f t="shared" si="189"/>
        <v/>
      </c>
      <c r="E2040" s="309" t="str">
        <f t="shared" si="190"/>
        <v/>
      </c>
      <c r="F2040" s="309" t="str">
        <f t="shared" si="191"/>
        <v/>
      </c>
      <c r="G2040" s="310"/>
      <c r="H2040" s="309">
        <f t="shared" si="186"/>
        <v>0</v>
      </c>
    </row>
    <row r="2041" spans="2:8">
      <c r="B2041" s="313" t="str">
        <f t="shared" si="187"/>
        <v/>
      </c>
      <c r="C2041" s="312" t="str">
        <f t="shared" si="188"/>
        <v/>
      </c>
      <c r="D2041" s="311" t="str">
        <f t="shared" si="189"/>
        <v/>
      </c>
      <c r="E2041" s="309" t="str">
        <f t="shared" si="190"/>
        <v/>
      </c>
      <c r="F2041" s="309" t="str">
        <f t="shared" si="191"/>
        <v/>
      </c>
      <c r="G2041" s="310"/>
      <c r="H2041" s="309">
        <f t="shared" si="186"/>
        <v>0</v>
      </c>
    </row>
    <row r="2042" spans="2:8">
      <c r="B2042" s="313" t="str">
        <f t="shared" si="187"/>
        <v/>
      </c>
      <c r="C2042" s="312" t="str">
        <f t="shared" si="188"/>
        <v/>
      </c>
      <c r="D2042" s="311" t="str">
        <f t="shared" si="189"/>
        <v/>
      </c>
      <c r="E2042" s="309" t="str">
        <f t="shared" si="190"/>
        <v/>
      </c>
      <c r="F2042" s="309" t="str">
        <f t="shared" si="191"/>
        <v/>
      </c>
      <c r="G2042" s="310"/>
      <c r="H2042" s="309">
        <f t="shared" si="186"/>
        <v>0</v>
      </c>
    </row>
    <row r="2043" spans="2:8">
      <c r="B2043" s="313" t="str">
        <f t="shared" si="187"/>
        <v/>
      </c>
      <c r="C2043" s="312" t="str">
        <f t="shared" si="188"/>
        <v/>
      </c>
      <c r="D2043" s="311" t="str">
        <f t="shared" si="189"/>
        <v/>
      </c>
      <c r="E2043" s="309" t="str">
        <f t="shared" si="190"/>
        <v/>
      </c>
      <c r="F2043" s="309" t="str">
        <f t="shared" si="191"/>
        <v/>
      </c>
      <c r="G2043" s="310"/>
      <c r="H2043" s="309">
        <f t="shared" si="186"/>
        <v>0</v>
      </c>
    </row>
    <row r="2044" spans="2:8">
      <c r="B2044" s="313" t="str">
        <f t="shared" si="187"/>
        <v/>
      </c>
      <c r="C2044" s="312" t="str">
        <f t="shared" si="188"/>
        <v/>
      </c>
      <c r="D2044" s="311" t="str">
        <f t="shared" si="189"/>
        <v/>
      </c>
      <c r="E2044" s="309" t="str">
        <f t="shared" si="190"/>
        <v/>
      </c>
      <c r="F2044" s="309" t="str">
        <f t="shared" si="191"/>
        <v/>
      </c>
      <c r="G2044" s="310"/>
      <c r="H2044" s="309">
        <f t="shared" si="186"/>
        <v>0</v>
      </c>
    </row>
    <row r="2045" spans="2:8">
      <c r="B2045" s="313" t="str">
        <f t="shared" si="187"/>
        <v/>
      </c>
      <c r="C2045" s="312" t="str">
        <f t="shared" si="188"/>
        <v/>
      </c>
      <c r="D2045" s="311" t="str">
        <f t="shared" si="189"/>
        <v/>
      </c>
      <c r="E2045" s="309" t="str">
        <f t="shared" si="190"/>
        <v/>
      </c>
      <c r="F2045" s="309" t="str">
        <f t="shared" si="191"/>
        <v/>
      </c>
      <c r="G2045" s="310"/>
      <c r="H2045" s="309">
        <f t="shared" si="186"/>
        <v>0</v>
      </c>
    </row>
    <row r="2046" spans="2:8">
      <c r="B2046" s="313" t="str">
        <f t="shared" si="187"/>
        <v/>
      </c>
      <c r="C2046" s="312" t="str">
        <f t="shared" si="188"/>
        <v/>
      </c>
      <c r="D2046" s="311" t="str">
        <f t="shared" si="189"/>
        <v/>
      </c>
      <c r="E2046" s="309" t="str">
        <f t="shared" si="190"/>
        <v/>
      </c>
      <c r="F2046" s="309" t="str">
        <f t="shared" si="191"/>
        <v/>
      </c>
      <c r="G2046" s="310"/>
      <c r="H2046" s="309">
        <f t="shared" si="186"/>
        <v>0</v>
      </c>
    </row>
    <row r="2047" spans="2:8">
      <c r="B2047" s="313" t="str">
        <f t="shared" si="187"/>
        <v/>
      </c>
      <c r="C2047" s="312" t="str">
        <f t="shared" si="188"/>
        <v/>
      </c>
      <c r="D2047" s="311" t="str">
        <f t="shared" si="189"/>
        <v/>
      </c>
      <c r="E2047" s="309" t="str">
        <f t="shared" si="190"/>
        <v/>
      </c>
      <c r="F2047" s="309" t="str">
        <f t="shared" si="191"/>
        <v/>
      </c>
      <c r="G2047" s="310"/>
      <c r="H2047" s="309">
        <f t="shared" si="186"/>
        <v>0</v>
      </c>
    </row>
    <row r="2048" spans="2:8">
      <c r="B2048" s="313" t="str">
        <f t="shared" si="187"/>
        <v/>
      </c>
      <c r="C2048" s="312" t="str">
        <f t="shared" si="188"/>
        <v/>
      </c>
      <c r="D2048" s="311" t="str">
        <f t="shared" si="189"/>
        <v/>
      </c>
      <c r="E2048" s="309" t="str">
        <f t="shared" si="190"/>
        <v/>
      </c>
      <c r="F2048" s="309" t="str">
        <f t="shared" si="191"/>
        <v/>
      </c>
      <c r="G2048" s="310"/>
      <c r="H2048" s="309">
        <f t="shared" si="186"/>
        <v>0</v>
      </c>
    </row>
    <row r="2049" spans="2:8">
      <c r="B2049" s="313" t="str">
        <f t="shared" si="187"/>
        <v/>
      </c>
      <c r="C2049" s="312" t="str">
        <f t="shared" si="188"/>
        <v/>
      </c>
      <c r="D2049" s="311" t="str">
        <f t="shared" si="189"/>
        <v/>
      </c>
      <c r="E2049" s="309" t="str">
        <f t="shared" si="190"/>
        <v/>
      </c>
      <c r="F2049" s="309" t="str">
        <f t="shared" si="191"/>
        <v/>
      </c>
      <c r="G2049" s="310"/>
      <c r="H2049" s="309">
        <f t="shared" si="186"/>
        <v>0</v>
      </c>
    </row>
    <row r="2050" spans="2:8">
      <c r="B2050" s="313" t="str">
        <f t="shared" si="187"/>
        <v/>
      </c>
      <c r="C2050" s="312" t="str">
        <f t="shared" si="188"/>
        <v/>
      </c>
      <c r="D2050" s="311" t="str">
        <f t="shared" si="189"/>
        <v/>
      </c>
      <c r="E2050" s="309" t="str">
        <f t="shared" si="190"/>
        <v/>
      </c>
      <c r="F2050" s="309" t="str">
        <f t="shared" si="191"/>
        <v/>
      </c>
      <c r="G2050" s="310"/>
      <c r="H2050" s="309">
        <f t="shared" si="186"/>
        <v>0</v>
      </c>
    </row>
    <row r="2051" spans="2:8">
      <c r="B2051" s="313" t="str">
        <f t="shared" si="187"/>
        <v/>
      </c>
      <c r="C2051" s="312" t="str">
        <f t="shared" si="188"/>
        <v/>
      </c>
      <c r="D2051" s="311" t="str">
        <f t="shared" si="189"/>
        <v/>
      </c>
      <c r="E2051" s="309" t="str">
        <f t="shared" si="190"/>
        <v/>
      </c>
      <c r="F2051" s="309" t="str">
        <f t="shared" si="191"/>
        <v/>
      </c>
      <c r="G2051" s="310"/>
      <c r="H2051" s="309">
        <f t="shared" si="186"/>
        <v>0</v>
      </c>
    </row>
    <row r="2052" spans="2:8">
      <c r="B2052" s="313" t="str">
        <f t="shared" si="187"/>
        <v/>
      </c>
      <c r="C2052" s="312" t="str">
        <f t="shared" si="188"/>
        <v/>
      </c>
      <c r="D2052" s="311" t="str">
        <f t="shared" si="189"/>
        <v/>
      </c>
      <c r="E2052" s="309" t="str">
        <f t="shared" si="190"/>
        <v/>
      </c>
      <c r="F2052" s="309" t="str">
        <f t="shared" si="191"/>
        <v/>
      </c>
      <c r="G2052" s="310"/>
      <c r="H2052" s="309">
        <f t="shared" si="186"/>
        <v>0</v>
      </c>
    </row>
    <row r="2053" spans="2:8">
      <c r="B2053" s="313" t="str">
        <f t="shared" si="187"/>
        <v/>
      </c>
      <c r="C2053" s="312" t="str">
        <f t="shared" si="188"/>
        <v/>
      </c>
      <c r="D2053" s="311" t="str">
        <f t="shared" si="189"/>
        <v/>
      </c>
      <c r="E2053" s="309" t="str">
        <f t="shared" si="190"/>
        <v/>
      </c>
      <c r="F2053" s="309" t="str">
        <f t="shared" si="191"/>
        <v/>
      </c>
      <c r="G2053" s="310"/>
      <c r="H2053" s="309">
        <f t="shared" si="186"/>
        <v>0</v>
      </c>
    </row>
    <row r="2054" spans="2:8">
      <c r="B2054" s="313" t="str">
        <f t="shared" si="187"/>
        <v/>
      </c>
      <c r="C2054" s="312" t="str">
        <f t="shared" si="188"/>
        <v/>
      </c>
      <c r="D2054" s="311" t="str">
        <f t="shared" si="189"/>
        <v/>
      </c>
      <c r="E2054" s="309" t="str">
        <f t="shared" si="190"/>
        <v/>
      </c>
      <c r="F2054" s="309" t="str">
        <f t="shared" si="191"/>
        <v/>
      </c>
      <c r="G2054" s="310"/>
      <c r="H2054" s="309">
        <f t="shared" si="186"/>
        <v>0</v>
      </c>
    </row>
    <row r="2055" spans="2:8">
      <c r="B2055" s="313" t="str">
        <f t="shared" si="187"/>
        <v/>
      </c>
      <c r="C2055" s="312" t="str">
        <f t="shared" si="188"/>
        <v/>
      </c>
      <c r="D2055" s="311" t="str">
        <f t="shared" si="189"/>
        <v/>
      </c>
      <c r="E2055" s="309" t="str">
        <f t="shared" si="190"/>
        <v/>
      </c>
      <c r="F2055" s="309" t="str">
        <f t="shared" si="191"/>
        <v/>
      </c>
      <c r="G2055" s="310"/>
      <c r="H2055" s="309">
        <f t="shared" si="186"/>
        <v>0</v>
      </c>
    </row>
    <row r="2056" spans="2:8">
      <c r="B2056" s="313" t="str">
        <f t="shared" si="187"/>
        <v/>
      </c>
      <c r="C2056" s="312" t="str">
        <f t="shared" si="188"/>
        <v/>
      </c>
      <c r="D2056" s="311" t="str">
        <f t="shared" si="189"/>
        <v/>
      </c>
      <c r="E2056" s="309" t="str">
        <f t="shared" si="190"/>
        <v/>
      </c>
      <c r="F2056" s="309" t="str">
        <f t="shared" si="191"/>
        <v/>
      </c>
      <c r="G2056" s="310"/>
      <c r="H2056" s="309">
        <f t="shared" si="186"/>
        <v>0</v>
      </c>
    </row>
    <row r="2057" spans="2:8">
      <c r="B2057" s="313" t="str">
        <f t="shared" si="187"/>
        <v/>
      </c>
      <c r="C2057" s="312" t="str">
        <f t="shared" si="188"/>
        <v/>
      </c>
      <c r="D2057" s="311" t="str">
        <f t="shared" si="189"/>
        <v/>
      </c>
      <c r="E2057" s="309" t="str">
        <f t="shared" si="190"/>
        <v/>
      </c>
      <c r="F2057" s="309" t="str">
        <f t="shared" si="191"/>
        <v/>
      </c>
      <c r="G2057" s="310"/>
      <c r="H2057" s="309">
        <f t="shared" si="186"/>
        <v>0</v>
      </c>
    </row>
    <row r="2058" spans="2:8">
      <c r="B2058" s="313" t="str">
        <f t="shared" si="187"/>
        <v/>
      </c>
      <c r="C2058" s="312" t="str">
        <f t="shared" si="188"/>
        <v/>
      </c>
      <c r="D2058" s="311" t="str">
        <f t="shared" si="189"/>
        <v/>
      </c>
      <c r="E2058" s="309" t="str">
        <f t="shared" si="190"/>
        <v/>
      </c>
      <c r="F2058" s="309" t="str">
        <f t="shared" si="191"/>
        <v/>
      </c>
      <c r="G2058" s="310"/>
      <c r="H2058" s="309">
        <f t="shared" si="186"/>
        <v>0</v>
      </c>
    </row>
    <row r="2059" spans="2:8">
      <c r="B2059" s="313" t="str">
        <f t="shared" si="187"/>
        <v/>
      </c>
      <c r="C2059" s="312" t="str">
        <f t="shared" si="188"/>
        <v/>
      </c>
      <c r="D2059" s="311" t="str">
        <f t="shared" si="189"/>
        <v/>
      </c>
      <c r="E2059" s="309" t="str">
        <f t="shared" si="190"/>
        <v/>
      </c>
      <c r="F2059" s="309" t="str">
        <f t="shared" si="191"/>
        <v/>
      </c>
      <c r="G2059" s="310"/>
      <c r="H2059" s="309">
        <f t="shared" si="186"/>
        <v>0</v>
      </c>
    </row>
    <row r="2060" spans="2:8">
      <c r="B2060" s="313" t="str">
        <f t="shared" si="187"/>
        <v/>
      </c>
      <c r="C2060" s="312" t="str">
        <f t="shared" si="188"/>
        <v/>
      </c>
      <c r="D2060" s="311" t="str">
        <f t="shared" si="189"/>
        <v/>
      </c>
      <c r="E2060" s="309" t="str">
        <f t="shared" si="190"/>
        <v/>
      </c>
      <c r="F2060" s="309" t="str">
        <f t="shared" si="191"/>
        <v/>
      </c>
      <c r="G2060" s="310"/>
      <c r="H2060" s="309">
        <f t="shared" si="186"/>
        <v>0</v>
      </c>
    </row>
    <row r="2061" spans="2:8">
      <c r="B2061" s="313" t="str">
        <f t="shared" si="187"/>
        <v/>
      </c>
      <c r="C2061" s="312" t="str">
        <f t="shared" si="188"/>
        <v/>
      </c>
      <c r="D2061" s="311" t="str">
        <f t="shared" si="189"/>
        <v/>
      </c>
      <c r="E2061" s="309" t="str">
        <f t="shared" si="190"/>
        <v/>
      </c>
      <c r="F2061" s="309" t="str">
        <f t="shared" si="191"/>
        <v/>
      </c>
      <c r="G2061" s="310"/>
      <c r="H2061" s="309">
        <f t="shared" si="186"/>
        <v>0</v>
      </c>
    </row>
    <row r="2062" spans="2:8">
      <c r="B2062" s="313" t="str">
        <f t="shared" si="187"/>
        <v/>
      </c>
      <c r="C2062" s="312" t="str">
        <f t="shared" si="188"/>
        <v/>
      </c>
      <c r="D2062" s="311" t="str">
        <f t="shared" si="189"/>
        <v/>
      </c>
      <c r="E2062" s="309" t="str">
        <f t="shared" si="190"/>
        <v/>
      </c>
      <c r="F2062" s="309" t="str">
        <f t="shared" si="191"/>
        <v/>
      </c>
      <c r="G2062" s="310"/>
      <c r="H2062" s="309">
        <f t="shared" si="186"/>
        <v>0</v>
      </c>
    </row>
    <row r="2063" spans="2:8">
      <c r="B2063" s="313" t="str">
        <f t="shared" si="187"/>
        <v/>
      </c>
      <c r="C2063" s="312" t="str">
        <f t="shared" si="188"/>
        <v/>
      </c>
      <c r="D2063" s="311" t="str">
        <f t="shared" si="189"/>
        <v/>
      </c>
      <c r="E2063" s="309" t="str">
        <f t="shared" si="190"/>
        <v/>
      </c>
      <c r="F2063" s="309" t="str">
        <f t="shared" si="191"/>
        <v/>
      </c>
      <c r="G2063" s="310"/>
      <c r="H2063" s="309">
        <f t="shared" si="186"/>
        <v>0</v>
      </c>
    </row>
    <row r="2064" spans="2:8">
      <c r="B2064" s="313" t="str">
        <f t="shared" si="187"/>
        <v/>
      </c>
      <c r="C2064" s="312" t="str">
        <f t="shared" si="188"/>
        <v/>
      </c>
      <c r="D2064" s="311" t="str">
        <f t="shared" si="189"/>
        <v/>
      </c>
      <c r="E2064" s="309" t="str">
        <f t="shared" si="190"/>
        <v/>
      </c>
      <c r="F2064" s="309" t="str">
        <f t="shared" si="191"/>
        <v/>
      </c>
      <c r="G2064" s="310"/>
      <c r="H2064" s="309">
        <f t="shared" si="186"/>
        <v>0</v>
      </c>
    </row>
    <row r="2065" spans="2:8">
      <c r="B2065" s="313" t="str">
        <f t="shared" si="187"/>
        <v/>
      </c>
      <c r="C2065" s="312" t="str">
        <f t="shared" si="188"/>
        <v/>
      </c>
      <c r="D2065" s="311" t="str">
        <f t="shared" si="189"/>
        <v/>
      </c>
      <c r="E2065" s="309" t="str">
        <f t="shared" si="190"/>
        <v/>
      </c>
      <c r="F2065" s="309" t="str">
        <f t="shared" si="191"/>
        <v/>
      </c>
      <c r="G2065" s="310"/>
      <c r="H2065" s="309">
        <f t="shared" ref="H2065:H2096" si="192">IF(B2065="",0,ROUND(H2064-E2065-G2065,2))</f>
        <v>0</v>
      </c>
    </row>
    <row r="2066" spans="2:8">
      <c r="B2066" s="313" t="str">
        <f t="shared" ref="B2066:B2096" si="193">IF(B2065&lt;$H$7,IF(H2065&gt;0,B2065+1,""),"")</f>
        <v/>
      </c>
      <c r="C2066" s="312" t="str">
        <f t="shared" ref="C2066:C2096" si="194">IF(B2066="","",IF(B2066&lt;=$H$7,IF(payments_per_year=26,DATE(YEAR(start_date),MONTH(start_date),DAY(start_date)+14*B2066),IF(payments_per_year=52,DATE(YEAR(start_date),MONTH(start_date),DAY(start_date)+7*B2066),DATE(YEAR(start_date),MONTH(start_date)+B2066*12/$D$9,DAY(start_date)))),""))</f>
        <v/>
      </c>
      <c r="D2066" s="311" t="str">
        <f t="shared" ref="D2066:D2096" si="195">IF(C2066="","",IF($H$6+F2066&gt;H2065,ROUND(H2065+F2066,2),$H$6))</f>
        <v/>
      </c>
      <c r="E2066" s="309" t="str">
        <f t="shared" ref="E2066:E2096" si="196">IF(C2066="","",D2066-F2066)</f>
        <v/>
      </c>
      <c r="F2066" s="309" t="str">
        <f t="shared" ref="F2066:F2096" si="197">IF(C2066="","",ROUND(H2065*$D$7/payments_per_year,2))</f>
        <v/>
      </c>
      <c r="G2066" s="310"/>
      <c r="H2066" s="309">
        <f t="shared" si="192"/>
        <v>0</v>
      </c>
    </row>
    <row r="2067" spans="2:8">
      <c r="B2067" s="313" t="str">
        <f t="shared" si="193"/>
        <v/>
      </c>
      <c r="C2067" s="312" t="str">
        <f t="shared" si="194"/>
        <v/>
      </c>
      <c r="D2067" s="311" t="str">
        <f t="shared" si="195"/>
        <v/>
      </c>
      <c r="E2067" s="309" t="str">
        <f t="shared" si="196"/>
        <v/>
      </c>
      <c r="F2067" s="309" t="str">
        <f t="shared" si="197"/>
        <v/>
      </c>
      <c r="G2067" s="310"/>
      <c r="H2067" s="309">
        <f t="shared" si="192"/>
        <v>0</v>
      </c>
    </row>
    <row r="2068" spans="2:8">
      <c r="B2068" s="313" t="str">
        <f t="shared" si="193"/>
        <v/>
      </c>
      <c r="C2068" s="312" t="str">
        <f t="shared" si="194"/>
        <v/>
      </c>
      <c r="D2068" s="311" t="str">
        <f t="shared" si="195"/>
        <v/>
      </c>
      <c r="E2068" s="309" t="str">
        <f t="shared" si="196"/>
        <v/>
      </c>
      <c r="F2068" s="309" t="str">
        <f t="shared" si="197"/>
        <v/>
      </c>
      <c r="G2068" s="310"/>
      <c r="H2068" s="309">
        <f t="shared" si="192"/>
        <v>0</v>
      </c>
    </row>
    <row r="2069" spans="2:8">
      <c r="B2069" s="313" t="str">
        <f t="shared" si="193"/>
        <v/>
      </c>
      <c r="C2069" s="312" t="str">
        <f t="shared" si="194"/>
        <v/>
      </c>
      <c r="D2069" s="311" t="str">
        <f t="shared" si="195"/>
        <v/>
      </c>
      <c r="E2069" s="309" t="str">
        <f t="shared" si="196"/>
        <v/>
      </c>
      <c r="F2069" s="309" t="str">
        <f t="shared" si="197"/>
        <v/>
      </c>
      <c r="G2069" s="310"/>
      <c r="H2069" s="309">
        <f t="shared" si="192"/>
        <v>0</v>
      </c>
    </row>
    <row r="2070" spans="2:8">
      <c r="B2070" s="313" t="str">
        <f t="shared" si="193"/>
        <v/>
      </c>
      <c r="C2070" s="312" t="str">
        <f t="shared" si="194"/>
        <v/>
      </c>
      <c r="D2070" s="311" t="str">
        <f t="shared" si="195"/>
        <v/>
      </c>
      <c r="E2070" s="309" t="str">
        <f t="shared" si="196"/>
        <v/>
      </c>
      <c r="F2070" s="309" t="str">
        <f t="shared" si="197"/>
        <v/>
      </c>
      <c r="G2070" s="310"/>
      <c r="H2070" s="309">
        <f t="shared" si="192"/>
        <v>0</v>
      </c>
    </row>
    <row r="2071" spans="2:8">
      <c r="B2071" s="313" t="str">
        <f t="shared" si="193"/>
        <v/>
      </c>
      <c r="C2071" s="312" t="str">
        <f t="shared" si="194"/>
        <v/>
      </c>
      <c r="D2071" s="311" t="str">
        <f t="shared" si="195"/>
        <v/>
      </c>
      <c r="E2071" s="309" t="str">
        <f t="shared" si="196"/>
        <v/>
      </c>
      <c r="F2071" s="309" t="str">
        <f t="shared" si="197"/>
        <v/>
      </c>
      <c r="G2071" s="310"/>
      <c r="H2071" s="309">
        <f t="shared" si="192"/>
        <v>0</v>
      </c>
    </row>
    <row r="2072" spans="2:8">
      <c r="B2072" s="313" t="str">
        <f t="shared" si="193"/>
        <v/>
      </c>
      <c r="C2072" s="312" t="str">
        <f t="shared" si="194"/>
        <v/>
      </c>
      <c r="D2072" s="311" t="str">
        <f t="shared" si="195"/>
        <v/>
      </c>
      <c r="E2072" s="309" t="str">
        <f t="shared" si="196"/>
        <v/>
      </c>
      <c r="F2072" s="309" t="str">
        <f t="shared" si="197"/>
        <v/>
      </c>
      <c r="G2072" s="310"/>
      <c r="H2072" s="309">
        <f t="shared" si="192"/>
        <v>0</v>
      </c>
    </row>
    <row r="2073" spans="2:8">
      <c r="B2073" s="313" t="str">
        <f t="shared" si="193"/>
        <v/>
      </c>
      <c r="C2073" s="312" t="str">
        <f t="shared" si="194"/>
        <v/>
      </c>
      <c r="D2073" s="311" t="str">
        <f t="shared" si="195"/>
        <v/>
      </c>
      <c r="E2073" s="309" t="str">
        <f t="shared" si="196"/>
        <v/>
      </c>
      <c r="F2073" s="309" t="str">
        <f t="shared" si="197"/>
        <v/>
      </c>
      <c r="G2073" s="310"/>
      <c r="H2073" s="309">
        <f t="shared" si="192"/>
        <v>0</v>
      </c>
    </row>
    <row r="2074" spans="2:8">
      <c r="B2074" s="313" t="str">
        <f t="shared" si="193"/>
        <v/>
      </c>
      <c r="C2074" s="312" t="str">
        <f t="shared" si="194"/>
        <v/>
      </c>
      <c r="D2074" s="311" t="str">
        <f t="shared" si="195"/>
        <v/>
      </c>
      <c r="E2074" s="309" t="str">
        <f t="shared" si="196"/>
        <v/>
      </c>
      <c r="F2074" s="309" t="str">
        <f t="shared" si="197"/>
        <v/>
      </c>
      <c r="G2074" s="310"/>
      <c r="H2074" s="309">
        <f t="shared" si="192"/>
        <v>0</v>
      </c>
    </row>
    <row r="2075" spans="2:8">
      <c r="B2075" s="313" t="str">
        <f t="shared" si="193"/>
        <v/>
      </c>
      <c r="C2075" s="312" t="str">
        <f t="shared" si="194"/>
        <v/>
      </c>
      <c r="D2075" s="311" t="str">
        <f t="shared" si="195"/>
        <v/>
      </c>
      <c r="E2075" s="309" t="str">
        <f t="shared" si="196"/>
        <v/>
      </c>
      <c r="F2075" s="309" t="str">
        <f t="shared" si="197"/>
        <v/>
      </c>
      <c r="G2075" s="310"/>
      <c r="H2075" s="309">
        <f t="shared" si="192"/>
        <v>0</v>
      </c>
    </row>
    <row r="2076" spans="2:8">
      <c r="B2076" s="313" t="str">
        <f t="shared" si="193"/>
        <v/>
      </c>
      <c r="C2076" s="312" t="str">
        <f t="shared" si="194"/>
        <v/>
      </c>
      <c r="D2076" s="311" t="str">
        <f t="shared" si="195"/>
        <v/>
      </c>
      <c r="E2076" s="309" t="str">
        <f t="shared" si="196"/>
        <v/>
      </c>
      <c r="F2076" s="309" t="str">
        <f t="shared" si="197"/>
        <v/>
      </c>
      <c r="G2076" s="310"/>
      <c r="H2076" s="309">
        <f t="shared" si="192"/>
        <v>0</v>
      </c>
    </row>
    <row r="2077" spans="2:8">
      <c r="B2077" s="313" t="str">
        <f t="shared" si="193"/>
        <v/>
      </c>
      <c r="C2077" s="312" t="str">
        <f t="shared" si="194"/>
        <v/>
      </c>
      <c r="D2077" s="311" t="str">
        <f t="shared" si="195"/>
        <v/>
      </c>
      <c r="E2077" s="309" t="str">
        <f t="shared" si="196"/>
        <v/>
      </c>
      <c r="F2077" s="309" t="str">
        <f t="shared" si="197"/>
        <v/>
      </c>
      <c r="G2077" s="310"/>
      <c r="H2077" s="309">
        <f t="shared" si="192"/>
        <v>0</v>
      </c>
    </row>
    <row r="2078" spans="2:8">
      <c r="B2078" s="313" t="str">
        <f t="shared" si="193"/>
        <v/>
      </c>
      <c r="C2078" s="312" t="str">
        <f t="shared" si="194"/>
        <v/>
      </c>
      <c r="D2078" s="311" t="str">
        <f t="shared" si="195"/>
        <v/>
      </c>
      <c r="E2078" s="309" t="str">
        <f t="shared" si="196"/>
        <v/>
      </c>
      <c r="F2078" s="309" t="str">
        <f t="shared" si="197"/>
        <v/>
      </c>
      <c r="G2078" s="310"/>
      <c r="H2078" s="309">
        <f t="shared" si="192"/>
        <v>0</v>
      </c>
    </row>
    <row r="2079" spans="2:8">
      <c r="B2079" s="313" t="str">
        <f t="shared" si="193"/>
        <v/>
      </c>
      <c r="C2079" s="312" t="str">
        <f t="shared" si="194"/>
        <v/>
      </c>
      <c r="D2079" s="311" t="str">
        <f t="shared" si="195"/>
        <v/>
      </c>
      <c r="E2079" s="309" t="str">
        <f t="shared" si="196"/>
        <v/>
      </c>
      <c r="F2079" s="309" t="str">
        <f t="shared" si="197"/>
        <v/>
      </c>
      <c r="G2079" s="310"/>
      <c r="H2079" s="309">
        <f t="shared" si="192"/>
        <v>0</v>
      </c>
    </row>
    <row r="2080" spans="2:8">
      <c r="B2080" s="313" t="str">
        <f t="shared" si="193"/>
        <v/>
      </c>
      <c r="C2080" s="312" t="str">
        <f t="shared" si="194"/>
        <v/>
      </c>
      <c r="D2080" s="311" t="str">
        <f t="shared" si="195"/>
        <v/>
      </c>
      <c r="E2080" s="309" t="str">
        <f t="shared" si="196"/>
        <v/>
      </c>
      <c r="F2080" s="309" t="str">
        <f t="shared" si="197"/>
        <v/>
      </c>
      <c r="G2080" s="310"/>
      <c r="H2080" s="309">
        <f t="shared" si="192"/>
        <v>0</v>
      </c>
    </row>
    <row r="2081" spans="2:8">
      <c r="B2081" s="313" t="str">
        <f t="shared" si="193"/>
        <v/>
      </c>
      <c r="C2081" s="312" t="str">
        <f t="shared" si="194"/>
        <v/>
      </c>
      <c r="D2081" s="311" t="str">
        <f t="shared" si="195"/>
        <v/>
      </c>
      <c r="E2081" s="309" t="str">
        <f t="shared" si="196"/>
        <v/>
      </c>
      <c r="F2081" s="309" t="str">
        <f t="shared" si="197"/>
        <v/>
      </c>
      <c r="G2081" s="310"/>
      <c r="H2081" s="309">
        <f t="shared" si="192"/>
        <v>0</v>
      </c>
    </row>
    <row r="2082" spans="2:8">
      <c r="B2082" s="313" t="str">
        <f t="shared" si="193"/>
        <v/>
      </c>
      <c r="C2082" s="312" t="str">
        <f t="shared" si="194"/>
        <v/>
      </c>
      <c r="D2082" s="311" t="str">
        <f t="shared" si="195"/>
        <v/>
      </c>
      <c r="E2082" s="309" t="str">
        <f t="shared" si="196"/>
        <v/>
      </c>
      <c r="F2082" s="309" t="str">
        <f t="shared" si="197"/>
        <v/>
      </c>
      <c r="G2082" s="310"/>
      <c r="H2082" s="309">
        <f t="shared" si="192"/>
        <v>0</v>
      </c>
    </row>
    <row r="2083" spans="2:8">
      <c r="B2083" s="313" t="str">
        <f t="shared" si="193"/>
        <v/>
      </c>
      <c r="C2083" s="312" t="str">
        <f t="shared" si="194"/>
        <v/>
      </c>
      <c r="D2083" s="311" t="str">
        <f t="shared" si="195"/>
        <v/>
      </c>
      <c r="E2083" s="309" t="str">
        <f t="shared" si="196"/>
        <v/>
      </c>
      <c r="F2083" s="309" t="str">
        <f t="shared" si="197"/>
        <v/>
      </c>
      <c r="G2083" s="310"/>
      <c r="H2083" s="309">
        <f t="shared" si="192"/>
        <v>0</v>
      </c>
    </row>
    <row r="2084" spans="2:8">
      <c r="B2084" s="313" t="str">
        <f t="shared" si="193"/>
        <v/>
      </c>
      <c r="C2084" s="312" t="str">
        <f t="shared" si="194"/>
        <v/>
      </c>
      <c r="D2084" s="311" t="str">
        <f t="shared" si="195"/>
        <v/>
      </c>
      <c r="E2084" s="309" t="str">
        <f t="shared" si="196"/>
        <v/>
      </c>
      <c r="F2084" s="309" t="str">
        <f t="shared" si="197"/>
        <v/>
      </c>
      <c r="G2084" s="310"/>
      <c r="H2084" s="309">
        <f t="shared" si="192"/>
        <v>0</v>
      </c>
    </row>
    <row r="2085" spans="2:8">
      <c r="B2085" s="313" t="str">
        <f t="shared" si="193"/>
        <v/>
      </c>
      <c r="C2085" s="312" t="str">
        <f t="shared" si="194"/>
        <v/>
      </c>
      <c r="D2085" s="311" t="str">
        <f t="shared" si="195"/>
        <v/>
      </c>
      <c r="E2085" s="309" t="str">
        <f t="shared" si="196"/>
        <v/>
      </c>
      <c r="F2085" s="309" t="str">
        <f t="shared" si="197"/>
        <v/>
      </c>
      <c r="G2085" s="310"/>
      <c r="H2085" s="309">
        <f t="shared" si="192"/>
        <v>0</v>
      </c>
    </row>
    <row r="2086" spans="2:8">
      <c r="B2086" s="313" t="str">
        <f t="shared" si="193"/>
        <v/>
      </c>
      <c r="C2086" s="312" t="str">
        <f t="shared" si="194"/>
        <v/>
      </c>
      <c r="D2086" s="311" t="str">
        <f t="shared" si="195"/>
        <v/>
      </c>
      <c r="E2086" s="309" t="str">
        <f t="shared" si="196"/>
        <v/>
      </c>
      <c r="F2086" s="309" t="str">
        <f t="shared" si="197"/>
        <v/>
      </c>
      <c r="G2086" s="310"/>
      <c r="H2086" s="309">
        <f t="shared" si="192"/>
        <v>0</v>
      </c>
    </row>
    <row r="2087" spans="2:8">
      <c r="B2087" s="313" t="str">
        <f t="shared" si="193"/>
        <v/>
      </c>
      <c r="C2087" s="312" t="str">
        <f t="shared" si="194"/>
        <v/>
      </c>
      <c r="D2087" s="311" t="str">
        <f t="shared" si="195"/>
        <v/>
      </c>
      <c r="E2087" s="309" t="str">
        <f t="shared" si="196"/>
        <v/>
      </c>
      <c r="F2087" s="309" t="str">
        <f t="shared" si="197"/>
        <v/>
      </c>
      <c r="G2087" s="310"/>
      <c r="H2087" s="309">
        <f t="shared" si="192"/>
        <v>0</v>
      </c>
    </row>
    <row r="2088" spans="2:8">
      <c r="B2088" s="313" t="str">
        <f t="shared" si="193"/>
        <v/>
      </c>
      <c r="C2088" s="312" t="str">
        <f t="shared" si="194"/>
        <v/>
      </c>
      <c r="D2088" s="311" t="str">
        <f t="shared" si="195"/>
        <v/>
      </c>
      <c r="E2088" s="309" t="str">
        <f t="shared" si="196"/>
        <v/>
      </c>
      <c r="F2088" s="309" t="str">
        <f t="shared" si="197"/>
        <v/>
      </c>
      <c r="G2088" s="310"/>
      <c r="H2088" s="309">
        <f t="shared" si="192"/>
        <v>0</v>
      </c>
    </row>
    <row r="2089" spans="2:8">
      <c r="B2089" s="313" t="str">
        <f t="shared" si="193"/>
        <v/>
      </c>
      <c r="C2089" s="312" t="str">
        <f t="shared" si="194"/>
        <v/>
      </c>
      <c r="D2089" s="311" t="str">
        <f t="shared" si="195"/>
        <v/>
      </c>
      <c r="E2089" s="309" t="str">
        <f t="shared" si="196"/>
        <v/>
      </c>
      <c r="F2089" s="309" t="str">
        <f t="shared" si="197"/>
        <v/>
      </c>
      <c r="G2089" s="310"/>
      <c r="H2089" s="309">
        <f t="shared" si="192"/>
        <v>0</v>
      </c>
    </row>
    <row r="2090" spans="2:8">
      <c r="B2090" s="313" t="str">
        <f t="shared" si="193"/>
        <v/>
      </c>
      <c r="C2090" s="312" t="str">
        <f t="shared" si="194"/>
        <v/>
      </c>
      <c r="D2090" s="311" t="str">
        <f t="shared" si="195"/>
        <v/>
      </c>
      <c r="E2090" s="309" t="str">
        <f t="shared" si="196"/>
        <v/>
      </c>
      <c r="F2090" s="309" t="str">
        <f t="shared" si="197"/>
        <v/>
      </c>
      <c r="G2090" s="310"/>
      <c r="H2090" s="309">
        <f t="shared" si="192"/>
        <v>0</v>
      </c>
    </row>
    <row r="2091" spans="2:8">
      <c r="B2091" s="313" t="str">
        <f t="shared" si="193"/>
        <v/>
      </c>
      <c r="C2091" s="312" t="str">
        <f t="shared" si="194"/>
        <v/>
      </c>
      <c r="D2091" s="311" t="str">
        <f t="shared" si="195"/>
        <v/>
      </c>
      <c r="E2091" s="309" t="str">
        <f t="shared" si="196"/>
        <v/>
      </c>
      <c r="F2091" s="309" t="str">
        <f t="shared" si="197"/>
        <v/>
      </c>
      <c r="G2091" s="310"/>
      <c r="H2091" s="309">
        <f t="shared" si="192"/>
        <v>0</v>
      </c>
    </row>
    <row r="2092" spans="2:8">
      <c r="B2092" s="313" t="str">
        <f t="shared" si="193"/>
        <v/>
      </c>
      <c r="C2092" s="312" t="str">
        <f t="shared" si="194"/>
        <v/>
      </c>
      <c r="D2092" s="311" t="str">
        <f t="shared" si="195"/>
        <v/>
      </c>
      <c r="E2092" s="309" t="str">
        <f t="shared" si="196"/>
        <v/>
      </c>
      <c r="F2092" s="309" t="str">
        <f t="shared" si="197"/>
        <v/>
      </c>
      <c r="G2092" s="310"/>
      <c r="H2092" s="309">
        <f t="shared" si="192"/>
        <v>0</v>
      </c>
    </row>
    <row r="2093" spans="2:8">
      <c r="B2093" s="313" t="str">
        <f t="shared" si="193"/>
        <v/>
      </c>
      <c r="C2093" s="312" t="str">
        <f t="shared" si="194"/>
        <v/>
      </c>
      <c r="D2093" s="311" t="str">
        <f t="shared" si="195"/>
        <v/>
      </c>
      <c r="E2093" s="309" t="str">
        <f t="shared" si="196"/>
        <v/>
      </c>
      <c r="F2093" s="309" t="str">
        <f t="shared" si="197"/>
        <v/>
      </c>
      <c r="G2093" s="310"/>
      <c r="H2093" s="309">
        <f t="shared" si="192"/>
        <v>0</v>
      </c>
    </row>
    <row r="2094" spans="2:8">
      <c r="B2094" s="313" t="str">
        <f t="shared" si="193"/>
        <v/>
      </c>
      <c r="C2094" s="312" t="str">
        <f t="shared" si="194"/>
        <v/>
      </c>
      <c r="D2094" s="311" t="str">
        <f t="shared" si="195"/>
        <v/>
      </c>
      <c r="E2094" s="309" t="str">
        <f t="shared" si="196"/>
        <v/>
      </c>
      <c r="F2094" s="309" t="str">
        <f t="shared" si="197"/>
        <v/>
      </c>
      <c r="G2094" s="310"/>
      <c r="H2094" s="309">
        <f t="shared" si="192"/>
        <v>0</v>
      </c>
    </row>
    <row r="2095" spans="2:8">
      <c r="B2095" s="313" t="str">
        <f t="shared" si="193"/>
        <v/>
      </c>
      <c r="C2095" s="312" t="str">
        <f t="shared" si="194"/>
        <v/>
      </c>
      <c r="D2095" s="311" t="str">
        <f t="shared" si="195"/>
        <v/>
      </c>
      <c r="E2095" s="309" t="str">
        <f t="shared" si="196"/>
        <v/>
      </c>
      <c r="F2095" s="309" t="str">
        <f t="shared" si="197"/>
        <v/>
      </c>
      <c r="G2095" s="310"/>
      <c r="H2095" s="309">
        <f t="shared" si="192"/>
        <v>0</v>
      </c>
    </row>
    <row r="2096" spans="2:8">
      <c r="B2096" s="308" t="str">
        <f t="shared" si="193"/>
        <v/>
      </c>
      <c r="C2096" s="307" t="str">
        <f t="shared" si="194"/>
        <v/>
      </c>
      <c r="D2096" s="306" t="str">
        <f t="shared" si="195"/>
        <v/>
      </c>
      <c r="E2096" s="304" t="str">
        <f t="shared" si="196"/>
        <v/>
      </c>
      <c r="F2096" s="304" t="str">
        <f t="shared" si="197"/>
        <v/>
      </c>
      <c r="G2096" s="305"/>
      <c r="H2096" s="304">
        <f t="shared" si="192"/>
        <v>0</v>
      </c>
    </row>
    <row r="2097" spans="2:8">
      <c r="B2097" s="303"/>
      <c r="C2097" s="302"/>
      <c r="D2097" s="301"/>
      <c r="E2097" s="301"/>
      <c r="F2097" s="301"/>
      <c r="G2097" s="301"/>
      <c r="H2097" s="301"/>
    </row>
  </sheetData>
  <mergeCells count="11">
    <mergeCell ref="B8:C8"/>
    <mergeCell ref="D2:E2"/>
    <mergeCell ref="L22:P22"/>
    <mergeCell ref="L14:P14"/>
    <mergeCell ref="B9:C9"/>
    <mergeCell ref="B10:C10"/>
    <mergeCell ref="L5:P5"/>
    <mergeCell ref="F5:H5"/>
    <mergeCell ref="B5:D5"/>
    <mergeCell ref="B6:C6"/>
    <mergeCell ref="B7:C7"/>
  </mergeCells>
  <conditionalFormatting sqref="B17:G2096">
    <cfRule type="expression" dxfId="5" priority="3" stopIfTrue="1">
      <formula>IF($C17="",1,0)</formula>
    </cfRule>
    <cfRule type="expression" dxfId="4" priority="4" stopIfTrue="1">
      <formula>IF($H17&lt;=0,1,0)</formula>
    </cfRule>
  </conditionalFormatting>
  <conditionalFormatting sqref="H21:H2096">
    <cfRule type="expression" dxfId="3" priority="5" stopIfTrue="1">
      <formula>IF($C21="",1,0)</formula>
    </cfRule>
    <cfRule type="expression" dxfId="2" priority="6" stopIfTrue="1">
      <formula>IF($H21&lt;=0,1,0)</formula>
    </cfRule>
  </conditionalFormatting>
  <conditionalFormatting sqref="H17:H20">
    <cfRule type="expression" dxfId="1" priority="1" stopIfTrue="1">
      <formula>IF($C17="",1,0)</formula>
    </cfRule>
    <cfRule type="expression" dxfId="0" priority="2" stopIfTrue="1">
      <formula>IF($H17&lt;=0,1,0)</formula>
    </cfRule>
  </conditionalFormatting>
  <dataValidations count="4">
    <dataValidation type="decimal" allowBlank="1" showInputMessage="1" showErrorMessage="1" errorTitle="Number of Years" error="You must enter number of years from 1 to 40" promptTitle="Loan Period in Years" prompt="max 40 years " sqref="D8">
      <formula1>0</formula1>
      <formula2>40</formula2>
    </dataValidation>
    <dataValidation type="list" allowBlank="1" showInputMessage="1" showErrorMessage="1" sqref="D9">
      <formula1>$J$7:$J$11</formula1>
    </dataValidation>
    <dataValidation operator="greaterThan" allowBlank="1" showInputMessage="1" showErrorMessage="1" sqref="D6"/>
    <dataValidation type="date" operator="greaterThan" allowBlank="1" showInputMessage="1" showErrorMessage="1" sqref="D10">
      <formula1>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3"/>
  <sheetViews>
    <sheetView zoomScaleNormal="100" workbookViewId="0">
      <selection activeCell="D21" sqref="D21"/>
    </sheetView>
  </sheetViews>
  <sheetFormatPr defaultRowHeight="15"/>
  <cols>
    <col min="1" max="2" width="2.5703125" style="19" customWidth="1"/>
    <col min="3" max="3" width="24.5703125" style="19" bestFit="1" customWidth="1"/>
    <col min="4" max="4" width="9.140625" style="19"/>
    <col min="5" max="5" width="49.7109375" style="19" bestFit="1" customWidth="1"/>
    <col min="6" max="7" width="9.140625" style="19"/>
    <col min="8" max="8" width="13.5703125" style="19" bestFit="1" customWidth="1"/>
    <col min="9" max="9" width="8.7109375" style="19" bestFit="1" customWidth="1"/>
    <col min="10" max="17" width="9.140625" style="19"/>
    <col min="18" max="18" width="10.140625" style="19" bestFit="1" customWidth="1"/>
    <col min="19" max="19" width="10.7109375" style="19" customWidth="1"/>
    <col min="20" max="20" width="13" style="19" customWidth="1"/>
    <col min="21" max="21" width="11.28515625" style="19" customWidth="1"/>
    <col min="22" max="22" width="10.85546875" style="19" customWidth="1"/>
    <col min="23" max="23" width="11.5703125" style="19" customWidth="1"/>
    <col min="24" max="16384" width="9.140625" style="19"/>
  </cols>
  <sheetData>
    <row r="1" spans="2:9" s="216" customFormat="1" ht="12.75" customHeight="1">
      <c r="C1" s="216" t="s">
        <v>114</v>
      </c>
      <c r="E1" s="216" t="s">
        <v>115</v>
      </c>
    </row>
    <row r="2" spans="2:9" s="216" customFormat="1" ht="12.75" customHeight="1">
      <c r="B2" s="217" t="s">
        <v>116</v>
      </c>
      <c r="C2" s="216" t="s">
        <v>117</v>
      </c>
      <c r="E2" s="216" t="str">
        <f ca="1">IF(ISERROR(LEFT(RIGHT(CELL("filename"),LEN(CELL("filename"))-FIND("[",CELL("filename"))),FIND("]",CELL("filename"))-FIND("[",CELL("filename"))-1)),"FILE NOT SAVED YET",LEFT(RIGHT(CELL("filename"),LEN(CELL("filename"))-FIND("[",CELL("filename"))),FIND("]",CELL("filename"))-FIND("[",CELL("filename"))-1))</f>
        <v>Home Health Care Financial Projection.xlsx</v>
      </c>
    </row>
    <row r="3" spans="2:9" s="216" customFormat="1" ht="12.75" customHeight="1">
      <c r="C3" s="216" t="s">
        <v>118</v>
      </c>
      <c r="E3" s="216" t="s">
        <v>119</v>
      </c>
    </row>
    <row r="4" spans="2:9" s="216" customFormat="1" ht="12.75" customHeight="1">
      <c r="C4" s="216" t="s">
        <v>120</v>
      </c>
      <c r="E4" s="271">
        <v>41309</v>
      </c>
    </row>
    <row r="5" spans="2:9" s="216" customFormat="1" ht="12.75" customHeight="1">
      <c r="B5" s="217"/>
      <c r="C5" s="216" t="s">
        <v>121</v>
      </c>
      <c r="E5" s="271">
        <v>41309</v>
      </c>
    </row>
    <row r="6" spans="2:9" s="216" customFormat="1" ht="12.75" customHeight="1"/>
    <row r="9" spans="2:9" s="67" customFormat="1">
      <c r="C9" s="222" t="s">
        <v>122</v>
      </c>
      <c r="D9" s="87"/>
      <c r="E9" s="223" t="s">
        <v>123</v>
      </c>
      <c r="F9" s="223"/>
      <c r="G9" s="224" t="s">
        <v>0</v>
      </c>
      <c r="H9" s="224" t="s">
        <v>136</v>
      </c>
      <c r="I9" s="225" t="s">
        <v>124</v>
      </c>
    </row>
    <row r="10" spans="2:9" s="67" customFormat="1" ht="9" customHeight="1">
      <c r="E10" s="226"/>
      <c r="F10" s="226"/>
      <c r="G10" s="227"/>
      <c r="H10" s="227"/>
      <c r="I10" s="227"/>
    </row>
    <row r="11" spans="2:9" s="67" customFormat="1">
      <c r="C11" s="272" t="s">
        <v>0</v>
      </c>
      <c r="E11" s="228" t="s">
        <v>132</v>
      </c>
      <c r="F11" s="226"/>
      <c r="G11" s="227" t="s">
        <v>125</v>
      </c>
      <c r="H11" s="227"/>
      <c r="I11" s="227"/>
    </row>
    <row r="12" spans="2:9" s="67" customFormat="1">
      <c r="C12" s="272" t="s">
        <v>34</v>
      </c>
      <c r="E12" s="228" t="str">
        <f>[2]Revenues!$B$1</f>
        <v>Revenues</v>
      </c>
      <c r="F12" s="226"/>
      <c r="G12" s="227"/>
      <c r="H12" s="227" t="s">
        <v>125</v>
      </c>
      <c r="I12" s="227"/>
    </row>
    <row r="13" spans="2:9" s="67" customFormat="1">
      <c r="C13" s="272" t="s">
        <v>126</v>
      </c>
      <c r="E13" s="228" t="str">
        <f>[2]Manpower!$B$1</f>
        <v>Manpower - Count &amp; Compensation</v>
      </c>
      <c r="F13" s="226"/>
      <c r="G13" s="227"/>
      <c r="H13" s="227"/>
      <c r="I13" s="227"/>
    </row>
    <row r="14" spans="2:9" s="67" customFormat="1">
      <c r="C14" s="273" t="s">
        <v>133</v>
      </c>
      <c r="E14" s="228" t="s">
        <v>134</v>
      </c>
      <c r="F14" s="226"/>
      <c r="G14" s="227"/>
      <c r="H14" s="227" t="s">
        <v>125</v>
      </c>
      <c r="I14" s="227"/>
    </row>
    <row r="15" spans="2:9" s="67" customFormat="1">
      <c r="C15" s="272" t="s">
        <v>127</v>
      </c>
      <c r="E15" s="228" t="s">
        <v>128</v>
      </c>
      <c r="F15" s="226"/>
      <c r="G15" s="227"/>
      <c r="H15" s="227" t="s">
        <v>125</v>
      </c>
      <c r="I15" s="227"/>
    </row>
    <row r="16" spans="2:9" s="67" customFormat="1">
      <c r="C16" s="272" t="s">
        <v>57</v>
      </c>
      <c r="E16" s="228" t="s">
        <v>129</v>
      </c>
      <c r="F16" s="226"/>
      <c r="G16" s="227"/>
      <c r="H16" s="227" t="s">
        <v>125</v>
      </c>
    </row>
    <row r="17" spans="3:23" s="67" customFormat="1">
      <c r="C17" s="273" t="s">
        <v>67</v>
      </c>
      <c r="E17" s="228" t="s">
        <v>135</v>
      </c>
      <c r="F17" s="226"/>
      <c r="G17" s="227"/>
      <c r="H17" s="227"/>
      <c r="I17" s="227" t="s">
        <v>125</v>
      </c>
    </row>
    <row r="18" spans="3:23" s="67" customFormat="1">
      <c r="C18" s="273" t="s">
        <v>259</v>
      </c>
      <c r="D18" s="227"/>
      <c r="E18" s="228" t="s">
        <v>265</v>
      </c>
      <c r="I18" s="227" t="s">
        <v>125</v>
      </c>
    </row>
    <row r="19" spans="3:23" s="67" customFormat="1">
      <c r="C19" s="218" t="s">
        <v>130</v>
      </c>
      <c r="D19" s="227"/>
      <c r="E19" s="227"/>
    </row>
    <row r="20" spans="3:23" s="67" customFormat="1">
      <c r="C20" s="219" t="s">
        <v>0</v>
      </c>
      <c r="D20" s="227"/>
      <c r="E20" s="227"/>
    </row>
    <row r="21" spans="3:23" s="67" customFormat="1">
      <c r="C21" s="220" t="s">
        <v>131</v>
      </c>
      <c r="D21" s="227"/>
      <c r="E21" s="227"/>
    </row>
    <row r="22" spans="3:23" s="67" customFormat="1">
      <c r="C22" s="221" t="s">
        <v>124</v>
      </c>
      <c r="D22" s="227"/>
      <c r="E22" s="227"/>
    </row>
    <row r="26" spans="3:23" ht="18.75">
      <c r="C26" s="394"/>
      <c r="D26" s="395"/>
      <c r="R26" s="394">
        <f>start_year</f>
        <v>2013</v>
      </c>
      <c r="S26" s="394">
        <f>R26+1</f>
        <v>2014</v>
      </c>
      <c r="T26" s="394">
        <f>S26+1</f>
        <v>2015</v>
      </c>
      <c r="U26" s="394">
        <f>T26+1</f>
        <v>2016</v>
      </c>
      <c r="V26" s="394">
        <f>U26+1</f>
        <v>2017</v>
      </c>
      <c r="W26" s="394">
        <f>V26+1</f>
        <v>2018</v>
      </c>
    </row>
    <row r="27" spans="3:23">
      <c r="Q27" s="19" t="s">
        <v>34</v>
      </c>
      <c r="R27" s="393">
        <f>'Financial Statements'!C8</f>
        <v>12947700</v>
      </c>
      <c r="S27" s="393">
        <f>'Financial Statements'!D8</f>
        <v>13866986.699999999</v>
      </c>
      <c r="T27" s="393">
        <f>'Financial Statements'!E8</f>
        <v>14851542.7557</v>
      </c>
      <c r="U27" s="393">
        <f>'Financial Statements'!F8</f>
        <v>15906002.291354701</v>
      </c>
      <c r="V27" s="393">
        <f>'Financial Statements'!G8</f>
        <v>17035328.454040885</v>
      </c>
      <c r="W27" s="393">
        <f>'Financial Statements'!H8</f>
        <v>18244836.774277791</v>
      </c>
    </row>
    <row r="28" spans="3:23">
      <c r="Q28" s="19" t="s">
        <v>248</v>
      </c>
      <c r="R28" s="393">
        <f>'Financial Statements'!C35</f>
        <v>9973061.3399999999</v>
      </c>
      <c r="S28" s="393">
        <f>'Financial Statements'!D35</f>
        <v>10859814.18375</v>
      </c>
      <c r="T28" s="393">
        <f>'Financial Statements'!E35</f>
        <v>11686081.661506251</v>
      </c>
      <c r="U28" s="393">
        <f>'Financial Statements'!F35</f>
        <v>12572927.803220693</v>
      </c>
      <c r="V28" s="393">
        <f>'Financial Statements'!G35</f>
        <v>13517936.742961239</v>
      </c>
      <c r="W28" s="393">
        <f>'Financial Statements'!H35</f>
        <v>14527414.19593446</v>
      </c>
    </row>
    <row r="29" spans="3:23">
      <c r="Q29" s="19" t="s">
        <v>249</v>
      </c>
      <c r="R29" s="393">
        <f>'Financial Statements'!C46</f>
        <v>9930432.1733333338</v>
      </c>
      <c r="S29" s="393">
        <f>'Financial Statements'!D46</f>
        <v>10891346.312916666</v>
      </c>
      <c r="T29" s="393">
        <f>'Financial Statements'!E46</f>
        <v>11717211.37184375</v>
      </c>
      <c r="U29" s="393">
        <f>'Financial Statements'!F46</f>
        <v>12603626.522992156</v>
      </c>
      <c r="V29" s="393">
        <f>'Financial Statements'!G46</f>
        <v>13548173.871836476</v>
      </c>
      <c r="W29" s="393">
        <f>'Financial Statements'!H46</f>
        <v>14557156.960959837</v>
      </c>
    </row>
    <row r="31" spans="3:23">
      <c r="R31" s="19">
        <f t="shared" ref="R31:W31" si="0">R26</f>
        <v>2013</v>
      </c>
      <c r="S31" s="19">
        <f t="shared" si="0"/>
        <v>2014</v>
      </c>
      <c r="T31" s="19">
        <f t="shared" si="0"/>
        <v>2015</v>
      </c>
      <c r="U31" s="19">
        <f t="shared" si="0"/>
        <v>2016</v>
      </c>
      <c r="V31" s="19">
        <f t="shared" si="0"/>
        <v>2017</v>
      </c>
      <c r="W31" s="19">
        <f t="shared" si="0"/>
        <v>2018</v>
      </c>
    </row>
    <row r="32" spans="3:23">
      <c r="Q32" s="19" t="s">
        <v>250</v>
      </c>
      <c r="R32" s="393">
        <f>'Financial Statements'!C62</f>
        <v>10361181.993333334</v>
      </c>
      <c r="S32" s="393">
        <f>'Financial Statements'!D62</f>
        <v>21184856.946249999</v>
      </c>
      <c r="T32" s="393">
        <f>'Financial Statements'!E62</f>
        <v>32825745.058093749</v>
      </c>
      <c r="U32" s="393">
        <f>'Financial Statements'!F62</f>
        <v>45358366.411085904</v>
      </c>
      <c r="V32" s="393">
        <f>'Financial Statements'!G62</f>
        <v>58906540.28292238</v>
      </c>
      <c r="W32" s="393">
        <f>'Financial Statements'!H62</f>
        <v>73463697.243882209</v>
      </c>
    </row>
    <row r="33" spans="17:23">
      <c r="Q33" s="19" t="s">
        <v>251</v>
      </c>
      <c r="R33" s="393">
        <f>'Financial Statements'!C83+'Financial Statements'!C84</f>
        <v>10560811.369999999</v>
      </c>
      <c r="S33" s="393">
        <f>'Financial Statements'!D83+'Financial Statements'!D84</f>
        <v>21420625.553750001</v>
      </c>
      <c r="T33" s="393">
        <f>'Financial Statements'!E83+'Financial Statements'!E84</f>
        <v>33106707.215256251</v>
      </c>
      <c r="U33" s="393">
        <f>'Financial Statements'!F83+'Financial Statements'!F84</f>
        <v>45679635.018476948</v>
      </c>
      <c r="V33" s="393">
        <f>'Financial Statements'!G83+'Financial Statements'!G84</f>
        <v>59197571.761438191</v>
      </c>
      <c r="W33" s="393">
        <f>'Financial Statements'!H83+'Financial Statements'!H84</f>
        <v>73724985.957372651</v>
      </c>
    </row>
  </sheetData>
  <hyperlinks>
    <hyperlink ref="C11" location="Input!A1" display="Input"/>
    <hyperlink ref="C12" location="Revenues!A1" display="Revenues"/>
    <hyperlink ref="C13" location="Manpower!A1" display="Manpower"/>
    <hyperlink ref="C14" location="Costs!A1" display="Costs"/>
    <hyperlink ref="C15" location="'Capex &amp; Dep'!A1" display="CAPEX &amp; Dep"/>
    <hyperlink ref="C16" location="'Working Capital'!A1" display="Working Capital"/>
    <hyperlink ref="C17" location="'Financial Statements'!A1" display="Financial Statements"/>
    <hyperlink ref="C18" location="Charts!A1" display="Charts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60"/>
  <sheetViews>
    <sheetView zoomScaleNormal="100" workbookViewId="0"/>
  </sheetViews>
  <sheetFormatPr defaultRowHeight="15"/>
  <cols>
    <col min="1" max="1" width="9.140625" style="67"/>
    <col min="2" max="2" width="40.42578125" style="67" customWidth="1"/>
    <col min="3" max="9" width="12.7109375" style="67" customWidth="1"/>
    <col min="10" max="10" width="32.5703125" style="67" customWidth="1"/>
    <col min="11" max="15" width="12.7109375" style="67" customWidth="1"/>
    <col min="16" max="16" width="9.140625" style="67"/>
    <col min="17" max="17" width="11.42578125" style="67" customWidth="1"/>
    <col min="18" max="16384" width="9.140625" style="67"/>
  </cols>
  <sheetData>
    <row r="1" spans="1:20" s="96" customFormat="1" ht="20.25">
      <c r="A1" s="86"/>
      <c r="B1" s="94" t="s">
        <v>37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4" spans="1:20" ht="15.75" thickBot="1"/>
    <row r="5" spans="1:20" ht="15.75" thickBot="1">
      <c r="C5" s="68">
        <f>start_year</f>
        <v>2013</v>
      </c>
      <c r="D5" s="68">
        <f>C5+1</f>
        <v>2014</v>
      </c>
      <c r="E5" s="68">
        <f t="shared" ref="E5:H5" si="0">D5+1</f>
        <v>2015</v>
      </c>
      <c r="F5" s="68">
        <f t="shared" si="0"/>
        <v>2016</v>
      </c>
      <c r="G5" s="68">
        <f t="shared" si="0"/>
        <v>2017</v>
      </c>
      <c r="H5" s="68">
        <f t="shared" si="0"/>
        <v>2018</v>
      </c>
    </row>
    <row r="6" spans="1:20" ht="15.75" thickBot="1">
      <c r="B6" s="69" t="s">
        <v>48</v>
      </c>
      <c r="C6" s="70"/>
      <c r="D6" s="70"/>
      <c r="E6" s="70"/>
      <c r="F6" s="70"/>
      <c r="G6" s="70"/>
      <c r="H6" s="71"/>
    </row>
    <row r="7" spans="1:20">
      <c r="B7" s="72" t="str">
        <f>Input!B73</f>
        <v>Housekeeping</v>
      </c>
      <c r="C7" s="73"/>
      <c r="D7" s="73"/>
      <c r="E7" s="73"/>
      <c r="F7" s="73"/>
      <c r="G7" s="73"/>
      <c r="H7" s="74"/>
    </row>
    <row r="8" spans="1:20">
      <c r="B8" s="75" t="s">
        <v>38</v>
      </c>
      <c r="C8" s="76">
        <f>Input!C51</f>
        <v>2</v>
      </c>
      <c r="D8" s="76">
        <f>Input!D51</f>
        <v>2</v>
      </c>
      <c r="E8" s="76">
        <f>Input!E51</f>
        <v>2</v>
      </c>
      <c r="F8" s="76">
        <f>Input!F51</f>
        <v>2</v>
      </c>
      <c r="G8" s="76">
        <f>Input!G51</f>
        <v>2</v>
      </c>
      <c r="H8" s="77">
        <f>Input!H51</f>
        <v>2</v>
      </c>
    </row>
    <row r="9" spans="1:20">
      <c r="B9" s="75" t="s">
        <v>39</v>
      </c>
      <c r="C9" s="78">
        <f>1000*(Input!$E$73*(1+Input!$C$161)^(C$5-start_year))</f>
        <v>18000</v>
      </c>
      <c r="D9" s="78">
        <f>1000*(Input!$E$73*(1+Input!$C$161)^(D$5-start_year))</f>
        <v>18900.000000000004</v>
      </c>
      <c r="E9" s="78">
        <f>1000*(Input!$E$73*(1+Input!$C$161)^(E$5-start_year))</f>
        <v>19845</v>
      </c>
      <c r="F9" s="78">
        <f>1000*(Input!$E$73*(1+Input!$C$161)^(F$5-start_year))</f>
        <v>20837.25</v>
      </c>
      <c r="G9" s="78">
        <f>1000*(Input!$E$73*(1+Input!$C$161)^(G$5-start_year))</f>
        <v>21879.112500000003</v>
      </c>
      <c r="H9" s="79">
        <f>1000*(Input!$E$73*(1+Input!$C$161)^(H$5-start_year))</f>
        <v>22973.068125000002</v>
      </c>
    </row>
    <row r="10" spans="1:20">
      <c r="B10" s="80" t="s">
        <v>40</v>
      </c>
      <c r="C10" s="81">
        <f>C8*C9</f>
        <v>36000</v>
      </c>
      <c r="D10" s="81">
        <f t="shared" ref="D10:H10" si="1">D8*D9</f>
        <v>37800.000000000007</v>
      </c>
      <c r="E10" s="81">
        <f t="shared" si="1"/>
        <v>39690</v>
      </c>
      <c r="F10" s="81">
        <f t="shared" si="1"/>
        <v>41674.5</v>
      </c>
      <c r="G10" s="81">
        <f t="shared" si="1"/>
        <v>43758.225000000006</v>
      </c>
      <c r="H10" s="82">
        <f t="shared" si="1"/>
        <v>45946.136250000003</v>
      </c>
    </row>
    <row r="11" spans="1:20">
      <c r="B11" s="83" t="str">
        <f>Input!B52</f>
        <v>Administrative Staff</v>
      </c>
      <c r="C11" s="84"/>
      <c r="D11" s="84"/>
      <c r="E11" s="84"/>
      <c r="F11" s="84"/>
      <c r="G11" s="84"/>
      <c r="H11" s="85"/>
    </row>
    <row r="12" spans="1:20">
      <c r="B12" s="75" t="s">
        <v>38</v>
      </c>
      <c r="C12" s="76">
        <f>Input!C52</f>
        <v>3</v>
      </c>
      <c r="D12" s="76">
        <f>Input!D52</f>
        <v>3</v>
      </c>
      <c r="E12" s="76">
        <f>Input!E52</f>
        <v>3</v>
      </c>
      <c r="F12" s="76">
        <f>Input!F52</f>
        <v>3</v>
      </c>
      <c r="G12" s="76">
        <f>Input!G52</f>
        <v>3</v>
      </c>
      <c r="H12" s="77">
        <f>Input!H52</f>
        <v>3</v>
      </c>
    </row>
    <row r="13" spans="1:20">
      <c r="B13" s="75" t="s">
        <v>39</v>
      </c>
      <c r="C13" s="78">
        <f>1000*(Input!$E$74*(1+Input!$C$161)^(C$5-start_year))</f>
        <v>72000</v>
      </c>
      <c r="D13" s="78">
        <f>1000*(Input!$E$74*(1+Input!$C$161)^(D$5-start_year))</f>
        <v>75600.000000000015</v>
      </c>
      <c r="E13" s="78">
        <f>1000*(Input!$E$74*(1+Input!$C$161)^(E$5-start_year))</f>
        <v>79380</v>
      </c>
      <c r="F13" s="78">
        <f>1000*(Input!$E$74*(1+Input!$C$161)^(F$5-start_year))</f>
        <v>83349</v>
      </c>
      <c r="G13" s="78">
        <f>1000*(Input!$E$74*(1+Input!$C$161)^(G$5-start_year))</f>
        <v>87516.450000000012</v>
      </c>
      <c r="H13" s="79">
        <f>1000*(Input!$E$74*(1+Input!$C$161)^(H$5-start_year))</f>
        <v>91892.272500000006</v>
      </c>
    </row>
    <row r="14" spans="1:20">
      <c r="B14" s="80" t="s">
        <v>40</v>
      </c>
      <c r="C14" s="81">
        <f>C12*C13</f>
        <v>216000</v>
      </c>
      <c r="D14" s="81">
        <f t="shared" ref="D14:H14" si="2">D12*D13</f>
        <v>226800.00000000006</v>
      </c>
      <c r="E14" s="81">
        <f t="shared" si="2"/>
        <v>238140</v>
      </c>
      <c r="F14" s="81">
        <f t="shared" si="2"/>
        <v>250047</v>
      </c>
      <c r="G14" s="81">
        <f t="shared" si="2"/>
        <v>262549.35000000003</v>
      </c>
      <c r="H14" s="82">
        <f t="shared" si="2"/>
        <v>275676.8175</v>
      </c>
    </row>
    <row r="15" spans="1:20">
      <c r="B15" s="83" t="str">
        <f>Input!B53</f>
        <v>Receptionist</v>
      </c>
      <c r="C15" s="84"/>
      <c r="D15" s="84"/>
      <c r="E15" s="84"/>
      <c r="F15" s="84"/>
      <c r="G15" s="84"/>
      <c r="H15" s="85"/>
    </row>
    <row r="16" spans="1:20">
      <c r="B16" s="75" t="s">
        <v>38</v>
      </c>
      <c r="C16" s="76">
        <f>Input!C53</f>
        <v>1</v>
      </c>
      <c r="D16" s="76">
        <f>Input!D53</f>
        <v>1</v>
      </c>
      <c r="E16" s="76">
        <f>Input!E53</f>
        <v>1</v>
      </c>
      <c r="F16" s="76">
        <f>Input!F53</f>
        <v>1</v>
      </c>
      <c r="G16" s="76">
        <f>Input!G53</f>
        <v>1</v>
      </c>
      <c r="H16" s="77">
        <f>Input!H53</f>
        <v>1</v>
      </c>
    </row>
    <row r="17" spans="2:10">
      <c r="B17" s="75" t="s">
        <v>39</v>
      </c>
      <c r="C17" s="78">
        <f>1000*(Input!$E$75*(1+Input!$C$161)^(C$5-start_year))</f>
        <v>36000</v>
      </c>
      <c r="D17" s="78">
        <f>1000*(Input!$E$75*(1+Input!$C$161)^(D$5-start_year))</f>
        <v>37800.000000000007</v>
      </c>
      <c r="E17" s="78">
        <f>1000*(Input!$E$75*(1+Input!$C$161)^(E$5-start_year))</f>
        <v>39690</v>
      </c>
      <c r="F17" s="78">
        <f>1000*(Input!$E$75*(1+Input!$C$161)^(F$5-start_year))</f>
        <v>41674.5</v>
      </c>
      <c r="G17" s="78">
        <f>1000*(Input!$E$75*(1+Input!$C$161)^(G$5-start_year))</f>
        <v>43758.225000000006</v>
      </c>
      <c r="H17" s="79">
        <f>1000*(Input!$E$75*(1+Input!$C$161)^(H$5-start_year))</f>
        <v>45946.136250000003</v>
      </c>
    </row>
    <row r="18" spans="2:10">
      <c r="B18" s="80" t="s">
        <v>40</v>
      </c>
      <c r="C18" s="81">
        <f>C16*C17</f>
        <v>36000</v>
      </c>
      <c r="D18" s="81">
        <f t="shared" ref="D18:H18" si="3">D16*D17</f>
        <v>37800.000000000007</v>
      </c>
      <c r="E18" s="81">
        <f t="shared" si="3"/>
        <v>39690</v>
      </c>
      <c r="F18" s="81">
        <f t="shared" si="3"/>
        <v>41674.5</v>
      </c>
      <c r="G18" s="81">
        <f t="shared" si="3"/>
        <v>43758.225000000006</v>
      </c>
      <c r="H18" s="82">
        <f t="shared" si="3"/>
        <v>45946.136250000003</v>
      </c>
    </row>
    <row r="19" spans="2:10">
      <c r="B19" s="83" t="str">
        <f>Input!B54</f>
        <v>Call Center Staff</v>
      </c>
      <c r="C19" s="84"/>
      <c r="D19" s="84"/>
      <c r="E19" s="84"/>
      <c r="F19" s="84"/>
      <c r="G19" s="84"/>
      <c r="H19" s="85"/>
    </row>
    <row r="20" spans="2:10">
      <c r="B20" s="75" t="s">
        <v>38</v>
      </c>
      <c r="C20" s="76">
        <f>Input!C54</f>
        <v>6</v>
      </c>
      <c r="D20" s="76">
        <f>Input!D54</f>
        <v>6</v>
      </c>
      <c r="E20" s="76">
        <f>Input!E54</f>
        <v>6</v>
      </c>
      <c r="F20" s="76">
        <f>Input!F54</f>
        <v>6</v>
      </c>
      <c r="G20" s="76">
        <f>Input!G54</f>
        <v>6</v>
      </c>
      <c r="H20" s="77">
        <f>Input!H54</f>
        <v>6</v>
      </c>
    </row>
    <row r="21" spans="2:10">
      <c r="B21" s="75" t="s">
        <v>39</v>
      </c>
      <c r="C21" s="78">
        <f>1000*(Input!$E$76*(1+Input!$C$161)^(C$5-start_year))</f>
        <v>36000</v>
      </c>
      <c r="D21" s="78">
        <f>1000*(Input!$E$76*(1+Input!$C$161)^(D$5-start_year))</f>
        <v>37800.000000000007</v>
      </c>
      <c r="E21" s="78">
        <f>1000*(Input!$E$76*(1+Input!$C$161)^(E$5-start_year))</f>
        <v>39690</v>
      </c>
      <c r="F21" s="78">
        <f>1000*(Input!$E$76*(1+Input!$C$161)^(F$5-start_year))</f>
        <v>41674.5</v>
      </c>
      <c r="G21" s="78">
        <f>1000*(Input!$E$76*(1+Input!$C$161)^(G$5-start_year))</f>
        <v>43758.225000000006</v>
      </c>
      <c r="H21" s="79">
        <f>1000*(Input!$E$76*(1+Input!$C$161)^(H$5-start_year))</f>
        <v>45946.136250000003</v>
      </c>
    </row>
    <row r="22" spans="2:10">
      <c r="B22" s="80" t="s">
        <v>40</v>
      </c>
      <c r="C22" s="81">
        <f>C20*C21</f>
        <v>216000</v>
      </c>
      <c r="D22" s="81">
        <f t="shared" ref="D22:H22" si="4">D20*D21</f>
        <v>226800.00000000006</v>
      </c>
      <c r="E22" s="81">
        <f t="shared" si="4"/>
        <v>238140</v>
      </c>
      <c r="F22" s="81">
        <f t="shared" si="4"/>
        <v>250047</v>
      </c>
      <c r="G22" s="81">
        <f t="shared" si="4"/>
        <v>262549.35000000003</v>
      </c>
      <c r="H22" s="82">
        <f t="shared" si="4"/>
        <v>275676.8175</v>
      </c>
    </row>
    <row r="23" spans="2:10" ht="15.75" thickBot="1">
      <c r="B23" s="109"/>
      <c r="C23" s="110"/>
      <c r="D23" s="110"/>
      <c r="E23" s="110"/>
      <c r="F23" s="110"/>
      <c r="G23" s="110"/>
      <c r="H23" s="111"/>
      <c r="I23" s="87"/>
      <c r="J23" s="87"/>
    </row>
    <row r="24" spans="2:10">
      <c r="B24" s="88" t="s">
        <v>38</v>
      </c>
      <c r="C24" s="89">
        <f>C8+C12+C16+C20</f>
        <v>12</v>
      </c>
      <c r="D24" s="89">
        <f t="shared" ref="D24:H24" si="5">D8+D12+D16+D20</f>
        <v>12</v>
      </c>
      <c r="E24" s="89">
        <f t="shared" si="5"/>
        <v>12</v>
      </c>
      <c r="F24" s="89">
        <f t="shared" si="5"/>
        <v>12</v>
      </c>
      <c r="G24" s="89">
        <f t="shared" si="5"/>
        <v>12</v>
      </c>
      <c r="H24" s="236">
        <f t="shared" si="5"/>
        <v>12</v>
      </c>
      <c r="I24" s="87"/>
      <c r="J24" s="87"/>
    </row>
    <row r="25" spans="2:10" ht="15.75" thickBot="1">
      <c r="B25" s="90" t="s">
        <v>39</v>
      </c>
      <c r="C25" s="91">
        <f>C10+C14+C18+C22</f>
        <v>504000</v>
      </c>
      <c r="D25" s="91">
        <f t="shared" ref="D25:H25" si="6">D10+D14+D18+D22</f>
        <v>529200.00000000012</v>
      </c>
      <c r="E25" s="91">
        <f t="shared" si="6"/>
        <v>555660</v>
      </c>
      <c r="F25" s="91">
        <f t="shared" si="6"/>
        <v>583443</v>
      </c>
      <c r="G25" s="91">
        <f t="shared" si="6"/>
        <v>612615.15000000014</v>
      </c>
      <c r="H25" s="237">
        <f t="shared" si="6"/>
        <v>643245.90749999997</v>
      </c>
      <c r="I25" s="92"/>
      <c r="J25" s="87"/>
    </row>
    <row r="26" spans="2:10">
      <c r="I26" s="92"/>
      <c r="J26" s="87"/>
    </row>
    <row r="27" spans="2:10">
      <c r="B27" s="230" t="s">
        <v>137</v>
      </c>
      <c r="C27" s="231">
        <f>C24</f>
        <v>12</v>
      </c>
      <c r="D27" s="231">
        <f>D24-C24</f>
        <v>0</v>
      </c>
      <c r="E27" s="231">
        <f t="shared" ref="E27:H27" si="7">E24-D24</f>
        <v>0</v>
      </c>
      <c r="F27" s="231">
        <f t="shared" si="7"/>
        <v>0</v>
      </c>
      <c r="G27" s="231">
        <f t="shared" si="7"/>
        <v>0</v>
      </c>
      <c r="H27" s="232">
        <f t="shared" si="7"/>
        <v>0</v>
      </c>
      <c r="I27" s="92"/>
      <c r="J27" s="87"/>
    </row>
    <row r="28" spans="2:10">
      <c r="B28" s="233" t="s">
        <v>138</v>
      </c>
      <c r="C28" s="234">
        <f>(C9+C13+C17+C21)/(C8+C12+C16+C20)</f>
        <v>13500</v>
      </c>
      <c r="D28" s="234">
        <f t="shared" ref="D28:H28" si="8">(D9+D13+D17+D21)/(D8+D12+D16+D20)</f>
        <v>14175.000000000002</v>
      </c>
      <c r="E28" s="234">
        <f t="shared" si="8"/>
        <v>14883.75</v>
      </c>
      <c r="F28" s="234">
        <f t="shared" si="8"/>
        <v>15627.9375</v>
      </c>
      <c r="G28" s="234">
        <f t="shared" si="8"/>
        <v>16409.334375000002</v>
      </c>
      <c r="H28" s="235">
        <f t="shared" si="8"/>
        <v>17229.801093750004</v>
      </c>
      <c r="I28" s="92"/>
      <c r="J28" s="87"/>
    </row>
    <row r="29" spans="2:10">
      <c r="I29" s="92"/>
      <c r="J29" s="87"/>
    </row>
    <row r="30" spans="2:10" ht="15.75" thickBot="1">
      <c r="I30" s="92"/>
      <c r="J30" s="87"/>
    </row>
    <row r="31" spans="2:10" ht="15.75" thickBot="1">
      <c r="C31" s="68">
        <f>start_year</f>
        <v>2013</v>
      </c>
      <c r="D31" s="68">
        <f>C31+1</f>
        <v>2014</v>
      </c>
      <c r="E31" s="68">
        <f t="shared" ref="E31" si="9">D31+1</f>
        <v>2015</v>
      </c>
      <c r="F31" s="68">
        <f t="shared" ref="F31" si="10">E31+1</f>
        <v>2016</v>
      </c>
      <c r="G31" s="68">
        <f t="shared" ref="G31" si="11">F31+1</f>
        <v>2017</v>
      </c>
      <c r="H31" s="68">
        <f t="shared" ref="H31" si="12">G31+1</f>
        <v>2018</v>
      </c>
    </row>
    <row r="32" spans="2:10" ht="15.75" thickBot="1">
      <c r="B32" s="69" t="s">
        <v>176</v>
      </c>
      <c r="C32" s="70"/>
      <c r="D32" s="70"/>
      <c r="E32" s="70"/>
      <c r="F32" s="70"/>
      <c r="G32" s="70"/>
      <c r="H32" s="71"/>
    </row>
    <row r="33" spans="1:120">
      <c r="B33" s="72" t="str">
        <f>Input!B56</f>
        <v>Drivers</v>
      </c>
      <c r="C33" s="73"/>
      <c r="D33" s="73"/>
      <c r="E33" s="73"/>
      <c r="F33" s="73"/>
      <c r="G33" s="73"/>
      <c r="H33" s="74"/>
    </row>
    <row r="34" spans="1:120">
      <c r="B34" s="75" t="s">
        <v>38</v>
      </c>
      <c r="C34" s="76">
        <f>Input!C56</f>
        <v>5</v>
      </c>
      <c r="D34" s="76">
        <f>Input!D56</f>
        <v>5</v>
      </c>
      <c r="E34" s="76">
        <f>Input!E56</f>
        <v>5</v>
      </c>
      <c r="F34" s="76">
        <f>Input!F56</f>
        <v>5</v>
      </c>
      <c r="G34" s="76">
        <f>Input!G56</f>
        <v>5</v>
      </c>
      <c r="H34" s="77">
        <f>Input!H56</f>
        <v>5</v>
      </c>
    </row>
    <row r="35" spans="1:120">
      <c r="B35" s="75" t="s">
        <v>39</v>
      </c>
      <c r="C35" s="78">
        <f>1000*(Input!$E$78*(1+Input!$C$161)^(C$31-start_year))</f>
        <v>36000</v>
      </c>
      <c r="D35" s="78">
        <f>1000*(Input!$E$78*(1+Input!$C$161)^(D$31-start_year))</f>
        <v>37800.000000000007</v>
      </c>
      <c r="E35" s="78">
        <f>1000*(Input!$E$78*(1+Input!$C$161)^(E$31-start_year))</f>
        <v>39690</v>
      </c>
      <c r="F35" s="78">
        <f>1000*(Input!$E$78*(1+Input!$C$161)^(F$31-start_year))</f>
        <v>41674.5</v>
      </c>
      <c r="G35" s="78">
        <f>1000*(Input!$E$78*(1+Input!$C$161)^(G$31-start_year))</f>
        <v>43758.225000000006</v>
      </c>
      <c r="H35" s="79">
        <f>1000*(Input!$E$78*(1+Input!$C$161)^(H$31-start_year))</f>
        <v>45946.136250000003</v>
      </c>
    </row>
    <row r="36" spans="1:120">
      <c r="B36" s="80" t="s">
        <v>40</v>
      </c>
      <c r="C36" s="81">
        <f>C34*C35</f>
        <v>180000</v>
      </c>
      <c r="D36" s="81">
        <f t="shared" ref="D36:H36" si="13">D34*D35</f>
        <v>189000.00000000003</v>
      </c>
      <c r="E36" s="81">
        <f t="shared" si="13"/>
        <v>198450</v>
      </c>
      <c r="F36" s="81">
        <f t="shared" si="13"/>
        <v>208372.5</v>
      </c>
      <c r="G36" s="81">
        <f t="shared" si="13"/>
        <v>218791.12500000003</v>
      </c>
      <c r="H36" s="82">
        <f t="shared" si="13"/>
        <v>229730.68125000002</v>
      </c>
    </row>
    <row r="37" spans="1:120" ht="15.75" thickBot="1">
      <c r="B37" s="112"/>
      <c r="C37" s="87"/>
      <c r="D37" s="87"/>
      <c r="E37" s="87"/>
      <c r="F37" s="87"/>
      <c r="G37" s="87"/>
      <c r="H37" s="113"/>
      <c r="I37" s="87"/>
      <c r="J37" s="87"/>
    </row>
    <row r="38" spans="1:120" customFormat="1">
      <c r="B38" s="56" t="s">
        <v>38</v>
      </c>
      <c r="C38" s="57">
        <f t="shared" ref="C38:H38" si="14">C34</f>
        <v>5</v>
      </c>
      <c r="D38" s="57">
        <f t="shared" si="14"/>
        <v>5</v>
      </c>
      <c r="E38" s="57">
        <f t="shared" si="14"/>
        <v>5</v>
      </c>
      <c r="F38" s="57">
        <f t="shared" si="14"/>
        <v>5</v>
      </c>
      <c r="G38" s="57">
        <f t="shared" si="14"/>
        <v>5</v>
      </c>
      <c r="H38" s="57">
        <f t="shared" si="14"/>
        <v>5</v>
      </c>
      <c r="I38" s="55"/>
      <c r="J38" s="55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</row>
    <row r="39" spans="1:120" customFormat="1" ht="15.75" thickBot="1">
      <c r="A39" s="19"/>
      <c r="B39" s="58" t="s">
        <v>39</v>
      </c>
      <c r="C39" s="59">
        <f t="shared" ref="C39:H39" si="15">C36</f>
        <v>180000</v>
      </c>
      <c r="D39" s="59">
        <f t="shared" si="15"/>
        <v>189000.00000000003</v>
      </c>
      <c r="E39" s="59">
        <f t="shared" si="15"/>
        <v>198450</v>
      </c>
      <c r="F39" s="59">
        <f t="shared" si="15"/>
        <v>208372.5</v>
      </c>
      <c r="G39" s="59">
        <f t="shared" si="15"/>
        <v>218791.12500000003</v>
      </c>
      <c r="H39" s="59">
        <f t="shared" si="15"/>
        <v>229730.68125000002</v>
      </c>
      <c r="I39" s="60"/>
      <c r="J39" s="55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</row>
    <row r="40" spans="1:120">
      <c r="I40" s="92"/>
      <c r="J40" s="87"/>
    </row>
    <row r="41" spans="1:120">
      <c r="B41" s="230" t="s">
        <v>137</v>
      </c>
      <c r="C41" s="231">
        <f>C38</f>
        <v>5</v>
      </c>
      <c r="D41" s="231">
        <f>D38-C38</f>
        <v>0</v>
      </c>
      <c r="E41" s="231">
        <f t="shared" ref="E41:H41" si="16">E38-D38</f>
        <v>0</v>
      </c>
      <c r="F41" s="231">
        <f t="shared" si="16"/>
        <v>0</v>
      </c>
      <c r="G41" s="231">
        <f t="shared" si="16"/>
        <v>0</v>
      </c>
      <c r="H41" s="232">
        <f t="shared" si="16"/>
        <v>0</v>
      </c>
      <c r="I41" s="92"/>
      <c r="J41" s="87"/>
    </row>
    <row r="42" spans="1:120">
      <c r="B42" s="233" t="s">
        <v>138</v>
      </c>
      <c r="C42" s="234">
        <f t="shared" ref="C42:H42" si="17">C36/C34</f>
        <v>36000</v>
      </c>
      <c r="D42" s="234">
        <f t="shared" si="17"/>
        <v>37800.000000000007</v>
      </c>
      <c r="E42" s="234">
        <f t="shared" si="17"/>
        <v>39690</v>
      </c>
      <c r="F42" s="234">
        <f t="shared" si="17"/>
        <v>41674.5</v>
      </c>
      <c r="G42" s="234">
        <f t="shared" si="17"/>
        <v>43758.225000000006</v>
      </c>
      <c r="H42" s="235">
        <f t="shared" si="17"/>
        <v>45946.136250000003</v>
      </c>
      <c r="I42" s="92"/>
      <c r="J42" s="87"/>
    </row>
    <row r="43" spans="1:120">
      <c r="I43" s="92"/>
      <c r="J43" s="87"/>
    </row>
    <row r="44" spans="1:120" ht="15.75" thickBot="1">
      <c r="B44" s="135"/>
      <c r="C44" s="136"/>
      <c r="D44" s="136"/>
      <c r="E44" s="136"/>
      <c r="F44" s="136"/>
      <c r="G44" s="136"/>
    </row>
    <row r="45" spans="1:120" ht="15.75" thickBot="1">
      <c r="C45" s="68">
        <f>start_year</f>
        <v>2013</v>
      </c>
      <c r="D45" s="68">
        <f>C45+1</f>
        <v>2014</v>
      </c>
      <c r="E45" s="68">
        <f t="shared" ref="E45:H45" si="18">D45+1</f>
        <v>2015</v>
      </c>
      <c r="F45" s="68">
        <f t="shared" si="18"/>
        <v>2016</v>
      </c>
      <c r="G45" s="68">
        <f t="shared" si="18"/>
        <v>2017</v>
      </c>
      <c r="H45" s="68">
        <f t="shared" si="18"/>
        <v>2018</v>
      </c>
    </row>
    <row r="46" spans="1:120">
      <c r="B46" s="69" t="s">
        <v>173</v>
      </c>
      <c r="C46" s="70"/>
      <c r="D46" s="70"/>
      <c r="E46" s="70"/>
      <c r="F46" s="70"/>
      <c r="G46" s="70"/>
      <c r="H46" s="71"/>
    </row>
    <row r="47" spans="1:120">
      <c r="B47" s="83" t="str">
        <f>Input!B61</f>
        <v>Nurses</v>
      </c>
      <c r="C47" s="84"/>
      <c r="D47" s="84"/>
      <c r="E47" s="84"/>
      <c r="F47" s="84"/>
      <c r="G47" s="84"/>
      <c r="H47" s="85"/>
    </row>
    <row r="48" spans="1:120">
      <c r="B48" s="75" t="s">
        <v>38</v>
      </c>
      <c r="C48" s="76">
        <f>Input!C61</f>
        <v>8</v>
      </c>
      <c r="D48" s="76">
        <f>Input!D61</f>
        <v>8</v>
      </c>
      <c r="E48" s="76">
        <f>Input!E61</f>
        <v>8</v>
      </c>
      <c r="F48" s="76">
        <f>Input!F61</f>
        <v>8</v>
      </c>
      <c r="G48" s="76">
        <f>Input!G61</f>
        <v>8</v>
      </c>
      <c r="H48" s="77">
        <f>Input!H61</f>
        <v>8</v>
      </c>
    </row>
    <row r="49" spans="1:120">
      <c r="B49" s="75" t="s">
        <v>39</v>
      </c>
      <c r="C49" s="78">
        <f>1000*(Input!$E$82*(1+Input!$C$161)^(C$45-start_year))</f>
        <v>60000</v>
      </c>
      <c r="D49" s="78">
        <f>1000*(Input!$E$82*(1+Input!$C$161)^(D$45-start_year))</f>
        <v>63000</v>
      </c>
      <c r="E49" s="78">
        <f>1000*(Input!$E$82*(1+Input!$C$161)^(E$45-start_year))</f>
        <v>66150</v>
      </c>
      <c r="F49" s="78">
        <f>1000*(Input!$E$82*(1+Input!$C$161)^(F$45-start_year))</f>
        <v>69457.500000000015</v>
      </c>
      <c r="G49" s="78">
        <f>1000*(Input!$E$82*(1+Input!$C$161)^(G$45-start_year))</f>
        <v>72930.375</v>
      </c>
      <c r="H49" s="79">
        <f>1000*(Input!$E$82*(1+Input!$C$161)^(H$45-start_year))</f>
        <v>76576.893750000017</v>
      </c>
    </row>
    <row r="50" spans="1:120">
      <c r="B50" s="80" t="s">
        <v>40</v>
      </c>
      <c r="C50" s="81">
        <f>C48*C49</f>
        <v>480000</v>
      </c>
      <c r="D50" s="81">
        <f t="shared" ref="D50:H50" si="19">D48*D49</f>
        <v>504000</v>
      </c>
      <c r="E50" s="81">
        <f t="shared" si="19"/>
        <v>529200</v>
      </c>
      <c r="F50" s="81">
        <f t="shared" si="19"/>
        <v>555660.00000000012</v>
      </c>
      <c r="G50" s="81">
        <f t="shared" si="19"/>
        <v>583443</v>
      </c>
      <c r="H50" s="82">
        <f t="shared" si="19"/>
        <v>612615.15000000014</v>
      </c>
    </row>
    <row r="51" spans="1:120" ht="15.75" thickBot="1">
      <c r="B51" s="112"/>
      <c r="C51" s="87"/>
      <c r="D51" s="87"/>
      <c r="E51" s="87"/>
      <c r="F51" s="87"/>
      <c r="G51" s="87"/>
      <c r="H51" s="113"/>
      <c r="I51" s="87"/>
      <c r="J51" s="87"/>
    </row>
    <row r="52" spans="1:120" customFormat="1">
      <c r="B52" s="56" t="s">
        <v>38</v>
      </c>
      <c r="C52" s="57">
        <f t="shared" ref="C52:H52" si="20">C48</f>
        <v>8</v>
      </c>
      <c r="D52" s="57">
        <f t="shared" si="20"/>
        <v>8</v>
      </c>
      <c r="E52" s="57">
        <f t="shared" si="20"/>
        <v>8</v>
      </c>
      <c r="F52" s="57">
        <f t="shared" si="20"/>
        <v>8</v>
      </c>
      <c r="G52" s="57">
        <f t="shared" si="20"/>
        <v>8</v>
      </c>
      <c r="H52" s="57">
        <f t="shared" si="20"/>
        <v>8</v>
      </c>
      <c r="I52" s="55"/>
      <c r="J52" s="55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</row>
    <row r="53" spans="1:120" customFormat="1" ht="15.75" thickBot="1">
      <c r="A53" s="19"/>
      <c r="B53" s="58" t="s">
        <v>39</v>
      </c>
      <c r="C53" s="59">
        <f t="shared" ref="C53:H53" si="21">C50</f>
        <v>480000</v>
      </c>
      <c r="D53" s="59">
        <f t="shared" si="21"/>
        <v>504000</v>
      </c>
      <c r="E53" s="59">
        <f t="shared" si="21"/>
        <v>529200</v>
      </c>
      <c r="F53" s="59">
        <f t="shared" si="21"/>
        <v>555660.00000000012</v>
      </c>
      <c r="G53" s="59">
        <f t="shared" si="21"/>
        <v>583443</v>
      </c>
      <c r="H53" s="59">
        <f t="shared" si="21"/>
        <v>612615.15000000014</v>
      </c>
      <c r="I53" s="60"/>
      <c r="J53" s="55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</row>
    <row r="54" spans="1:120">
      <c r="I54" s="92"/>
      <c r="J54" s="87"/>
    </row>
    <row r="55" spans="1:120">
      <c r="B55" s="230" t="s">
        <v>137</v>
      </c>
      <c r="C55" s="231">
        <f>C52</f>
        <v>8</v>
      </c>
      <c r="D55" s="231">
        <f>D52-C52</f>
        <v>0</v>
      </c>
      <c r="E55" s="231">
        <f t="shared" ref="E55:H55" si="22">E52-D52</f>
        <v>0</v>
      </c>
      <c r="F55" s="231">
        <f>F52-E52</f>
        <v>0</v>
      </c>
      <c r="G55" s="231">
        <f t="shared" si="22"/>
        <v>0</v>
      </c>
      <c r="H55" s="232">
        <f t="shared" si="22"/>
        <v>0</v>
      </c>
      <c r="I55" s="92"/>
      <c r="J55" s="87"/>
    </row>
    <row r="56" spans="1:120">
      <c r="B56" s="233" t="s">
        <v>138</v>
      </c>
      <c r="C56" s="234">
        <f t="shared" ref="C56:H56" si="23">C50/C48</f>
        <v>60000</v>
      </c>
      <c r="D56" s="234">
        <f t="shared" si="23"/>
        <v>63000</v>
      </c>
      <c r="E56" s="234">
        <f t="shared" si="23"/>
        <v>66150</v>
      </c>
      <c r="F56" s="234">
        <f t="shared" si="23"/>
        <v>69457.500000000015</v>
      </c>
      <c r="G56" s="234">
        <f t="shared" si="23"/>
        <v>72930.375</v>
      </c>
      <c r="H56" s="234">
        <f t="shared" si="23"/>
        <v>76576.893750000017</v>
      </c>
      <c r="I56" s="92"/>
      <c r="J56" s="87"/>
    </row>
    <row r="57" spans="1:120">
      <c r="I57" s="92"/>
      <c r="J57" s="87"/>
    </row>
    <row r="58" spans="1:120" customFormat="1" ht="15.75" thickBot="1">
      <c r="A58" s="19"/>
      <c r="C58" s="128"/>
      <c r="D58" s="128"/>
      <c r="E58" s="128"/>
      <c r="F58" s="128"/>
      <c r="G58" s="128"/>
      <c r="I58" s="60"/>
      <c r="J58" s="55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</row>
    <row r="59" spans="1:120" customFormat="1" ht="15.75" thickBot="1">
      <c r="A59" s="19"/>
      <c r="B59" s="61" t="s">
        <v>41</v>
      </c>
      <c r="C59" s="406">
        <f t="shared" ref="C59:H60" si="24">C24+C38+C52</f>
        <v>25</v>
      </c>
      <c r="D59" s="406">
        <f t="shared" si="24"/>
        <v>25</v>
      </c>
      <c r="E59" s="406">
        <f t="shared" si="24"/>
        <v>25</v>
      </c>
      <c r="F59" s="406">
        <f t="shared" si="24"/>
        <v>25</v>
      </c>
      <c r="G59" s="406">
        <f t="shared" si="24"/>
        <v>25</v>
      </c>
      <c r="H59" s="62">
        <f t="shared" si="24"/>
        <v>25</v>
      </c>
      <c r="I59" s="55"/>
      <c r="J59" s="55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</row>
    <row r="60" spans="1:120" customFormat="1" ht="15.75" thickBot="1">
      <c r="B60" s="63" t="s">
        <v>40</v>
      </c>
      <c r="C60" s="64">
        <f t="shared" si="24"/>
        <v>1164000</v>
      </c>
      <c r="D60" s="64">
        <f t="shared" si="24"/>
        <v>1222200</v>
      </c>
      <c r="E60" s="64">
        <f t="shared" si="24"/>
        <v>1283310</v>
      </c>
      <c r="F60" s="64">
        <f t="shared" si="24"/>
        <v>1347475.5</v>
      </c>
      <c r="G60" s="64">
        <f t="shared" si="24"/>
        <v>1414849.2750000001</v>
      </c>
      <c r="H60" s="64">
        <f t="shared" si="24"/>
        <v>1485591.73875</v>
      </c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zoomScaleNormal="100" workbookViewId="0"/>
  </sheetViews>
  <sheetFormatPr defaultRowHeight="15"/>
  <cols>
    <col min="1" max="1" width="9.140625" style="67"/>
    <col min="2" max="2" width="32.5703125" style="67" customWidth="1"/>
    <col min="3" max="8" width="16.28515625" style="67" customWidth="1"/>
    <col min="9" max="16384" width="9.140625" style="67"/>
  </cols>
  <sheetData>
    <row r="1" spans="1:20" s="96" customFormat="1" ht="20.25">
      <c r="A1" s="86"/>
      <c r="B1" s="94" t="s">
        <v>34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4" spans="1:20">
      <c r="B4" s="97"/>
    </row>
    <row r="5" spans="1:20" ht="15.75" thickBot="1">
      <c r="B5" s="97"/>
    </row>
    <row r="6" spans="1:20" ht="15.75" thickBot="1">
      <c r="C6" s="68">
        <f>start_year</f>
        <v>2013</v>
      </c>
      <c r="D6" s="68">
        <f>C6+1</f>
        <v>2014</v>
      </c>
      <c r="E6" s="68">
        <f t="shared" ref="E6:H6" si="0">D6+1</f>
        <v>2015</v>
      </c>
      <c r="F6" s="68">
        <f t="shared" si="0"/>
        <v>2016</v>
      </c>
      <c r="G6" s="68">
        <f t="shared" si="0"/>
        <v>2017</v>
      </c>
      <c r="H6" s="68">
        <f t="shared" si="0"/>
        <v>2018</v>
      </c>
    </row>
    <row r="7" spans="1:20">
      <c r="B7" s="98" t="str">
        <f>Input!B11</f>
        <v>Diabetic Patients</v>
      </c>
      <c r="C7" s="99">
        <f>Input!C11*Input!C17</f>
        <v>9000000</v>
      </c>
      <c r="D7" s="99">
        <f>Input!D11*Input!D17</f>
        <v>9639000</v>
      </c>
      <c r="E7" s="99">
        <f>Input!E11*Input!E17</f>
        <v>10323369</v>
      </c>
      <c r="F7" s="99">
        <f>Input!F11*Input!F17</f>
        <v>11056328.199000001</v>
      </c>
      <c r="G7" s="99">
        <f>Input!G11*Input!G17</f>
        <v>11841327.501129001</v>
      </c>
      <c r="H7" s="100">
        <f>Input!H11*Input!H17</f>
        <v>12682061.75370916</v>
      </c>
    </row>
    <row r="8" spans="1:20">
      <c r="B8" s="93" t="str">
        <f>Input!B12</f>
        <v>Physiotherapy Patients</v>
      </c>
      <c r="C8" s="101">
        <f>Input!C12*Input!C18</f>
        <v>3515700</v>
      </c>
      <c r="D8" s="101">
        <f>Input!D12*Input!D18</f>
        <v>3765314.7</v>
      </c>
      <c r="E8" s="101">
        <f>Input!E12*Input!E18</f>
        <v>4032652.0436999998</v>
      </c>
      <c r="F8" s="101">
        <f>Input!F12*Input!F18</f>
        <v>4318970.3388026999</v>
      </c>
      <c r="G8" s="101">
        <f>Input!G12*Input!G18</f>
        <v>4625617.2328576921</v>
      </c>
      <c r="H8" s="102">
        <f>Input!H12*Input!H18</f>
        <v>4954036.0563905891</v>
      </c>
    </row>
    <row r="9" spans="1:20" ht="15.75" thickBot="1">
      <c r="B9" s="103" t="str">
        <f>Input!B13</f>
        <v>Rehabiliation Patients</v>
      </c>
      <c r="C9" s="104">
        <f>Input!C13*Input!C19</f>
        <v>432000</v>
      </c>
      <c r="D9" s="104">
        <f>Input!D13*Input!D19</f>
        <v>462672</v>
      </c>
      <c r="E9" s="104">
        <f>Input!E13*Input!E19</f>
        <v>495521.712</v>
      </c>
      <c r="F9" s="104">
        <f>Input!F13*Input!F19</f>
        <v>530703.75355200004</v>
      </c>
      <c r="G9" s="104">
        <f>Input!G13*Input!G19</f>
        <v>568383.720054192</v>
      </c>
      <c r="H9" s="105">
        <f>Input!H13*Input!H19</f>
        <v>608738.96417803969</v>
      </c>
    </row>
    <row r="10" spans="1:20" ht="15.75" thickBot="1"/>
    <row r="11" spans="1:20" ht="15.75" thickBot="1">
      <c r="B11" s="106" t="s">
        <v>35</v>
      </c>
      <c r="C11" s="107">
        <f>SUM(C7:C9)</f>
        <v>12947700</v>
      </c>
      <c r="D11" s="107">
        <f t="shared" ref="D11:H11" si="1">SUM(D7:D9)</f>
        <v>13866986.699999999</v>
      </c>
      <c r="E11" s="107">
        <f t="shared" si="1"/>
        <v>14851542.7557</v>
      </c>
      <c r="F11" s="107">
        <f t="shared" si="1"/>
        <v>15906002.291354701</v>
      </c>
      <c r="G11" s="107">
        <f t="shared" si="1"/>
        <v>17035328.454040885</v>
      </c>
      <c r="H11" s="108">
        <f t="shared" si="1"/>
        <v>18244836.774277791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FF"/>
  </sheetPr>
  <dimension ref="A1:T191"/>
  <sheetViews>
    <sheetView showGridLines="0" tabSelected="1" topLeftCell="A124" zoomScaleNormal="100" workbookViewId="0">
      <selection activeCell="B143" sqref="B143"/>
    </sheetView>
  </sheetViews>
  <sheetFormatPr defaultRowHeight="14.25"/>
  <cols>
    <col min="1" max="1" width="9.140625" style="20"/>
    <col min="2" max="2" width="49.7109375" style="20" bestFit="1" customWidth="1"/>
    <col min="3" max="4" width="16.28515625" style="20" customWidth="1"/>
    <col min="5" max="5" width="17.85546875" style="20" customWidth="1"/>
    <col min="6" max="6" width="19.7109375" style="20" customWidth="1"/>
    <col min="7" max="9" width="16.28515625" style="20" customWidth="1"/>
    <col min="10" max="16384" width="9.140625" style="20"/>
  </cols>
  <sheetData>
    <row r="1" spans="1:20" s="50" customFormat="1" ht="20.25">
      <c r="A1"/>
      <c r="B1" s="48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3" spans="1:20" ht="15" thickBot="1">
      <c r="B3" s="21"/>
      <c r="H3" s="243"/>
      <c r="I3" s="20" t="s">
        <v>140</v>
      </c>
    </row>
    <row r="4" spans="1:20" ht="15" thickBot="1">
      <c r="B4" s="21" t="s">
        <v>33</v>
      </c>
      <c r="C4" s="245">
        <v>2013</v>
      </c>
    </row>
    <row r="5" spans="1:20">
      <c r="H5" s="244"/>
      <c r="I5" s="20" t="s">
        <v>141</v>
      </c>
    </row>
    <row r="7" spans="1:20" ht="21" thickBot="1">
      <c r="B7" s="22" t="s">
        <v>1</v>
      </c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20" ht="15" thickTop="1"/>
    <row r="9" spans="1:20" ht="15.75" thickBot="1">
      <c r="B9" s="23" t="s">
        <v>34</v>
      </c>
    </row>
    <row r="10" spans="1:20" ht="15" thickBot="1">
      <c r="B10" s="24" t="s">
        <v>238</v>
      </c>
      <c r="C10" s="11">
        <f>start_year</f>
        <v>2013</v>
      </c>
      <c r="D10" s="11">
        <f>C10+1</f>
        <v>2014</v>
      </c>
      <c r="E10" s="11">
        <f t="shared" ref="E10:H10" si="0">D10+1</f>
        <v>2015</v>
      </c>
      <c r="F10" s="11">
        <f t="shared" si="0"/>
        <v>2016</v>
      </c>
      <c r="G10" s="11">
        <f t="shared" si="0"/>
        <v>2017</v>
      </c>
      <c r="H10" s="11">
        <f t="shared" si="0"/>
        <v>2018</v>
      </c>
    </row>
    <row r="11" spans="1:20">
      <c r="B11" s="5" t="s">
        <v>233</v>
      </c>
      <c r="C11" s="16">
        <f t="shared" ref="C11:H11" si="1">$C$179*(1+$D$179)^(C10-start_year)</f>
        <v>6000</v>
      </c>
      <c r="D11" s="16">
        <f t="shared" si="1"/>
        <v>6120</v>
      </c>
      <c r="E11" s="16">
        <f t="shared" si="1"/>
        <v>6242.4</v>
      </c>
      <c r="F11" s="16">
        <f t="shared" si="1"/>
        <v>6367.2479999999996</v>
      </c>
      <c r="G11" s="16">
        <f t="shared" si="1"/>
        <v>6494.5929599999999</v>
      </c>
      <c r="H11" s="16">
        <f t="shared" si="1"/>
        <v>6624.4848191999999</v>
      </c>
    </row>
    <row r="12" spans="1:20">
      <c r="B12" s="5" t="s">
        <v>234</v>
      </c>
      <c r="C12" s="17">
        <f t="shared" ref="C12:H12" si="2">$C$180*(1+$D$180)^(C10-start_year)</f>
        <v>11719</v>
      </c>
      <c r="D12" s="17">
        <f t="shared" si="2"/>
        <v>11953.380000000001</v>
      </c>
      <c r="E12" s="17">
        <f t="shared" si="2"/>
        <v>12192.4476</v>
      </c>
      <c r="F12" s="17">
        <f t="shared" si="2"/>
        <v>12436.296552</v>
      </c>
      <c r="G12" s="17">
        <f t="shared" si="2"/>
        <v>12685.02248304</v>
      </c>
      <c r="H12" s="17">
        <f t="shared" si="2"/>
        <v>12938.722932700801</v>
      </c>
    </row>
    <row r="13" spans="1:20" ht="15" thickBot="1">
      <c r="B13" s="5" t="s">
        <v>235</v>
      </c>
      <c r="C13" s="18">
        <f t="shared" ref="C13:H13" si="3">$C$181*(1+$D$181)^(C10-start_year)</f>
        <v>1440</v>
      </c>
      <c r="D13" s="18">
        <f t="shared" si="3"/>
        <v>1468.8</v>
      </c>
      <c r="E13" s="18">
        <f t="shared" si="3"/>
        <v>1498.1759999999999</v>
      </c>
      <c r="F13" s="18">
        <f t="shared" si="3"/>
        <v>1528.1395199999999</v>
      </c>
      <c r="G13" s="18">
        <f t="shared" si="3"/>
        <v>1558.7023104</v>
      </c>
      <c r="H13" s="18">
        <f t="shared" si="3"/>
        <v>1589.8763566079999</v>
      </c>
    </row>
    <row r="15" spans="1:20" ht="15" thickBot="1">
      <c r="B15" s="25" t="s">
        <v>239</v>
      </c>
    </row>
    <row r="16" spans="1:20" ht="15" thickBot="1">
      <c r="B16" s="26" t="s">
        <v>36</v>
      </c>
      <c r="C16" s="11">
        <f>start_year</f>
        <v>2013</v>
      </c>
      <c r="D16" s="11">
        <f>C16+1</f>
        <v>2014</v>
      </c>
      <c r="E16" s="11">
        <f t="shared" ref="E16:H16" si="4">D16+1</f>
        <v>2015</v>
      </c>
      <c r="F16" s="11">
        <f t="shared" si="4"/>
        <v>2016</v>
      </c>
      <c r="G16" s="11">
        <f t="shared" si="4"/>
        <v>2017</v>
      </c>
      <c r="H16" s="11">
        <f t="shared" si="4"/>
        <v>2018</v>
      </c>
    </row>
    <row r="17" spans="2:8">
      <c r="B17" s="26" t="s">
        <v>233</v>
      </c>
      <c r="C17" s="16">
        <f t="shared" ref="C17:H17" si="5">$C$174*(1+$D$174)^(C16-start_year)</f>
        <v>1500</v>
      </c>
      <c r="D17" s="16">
        <f t="shared" si="5"/>
        <v>1575</v>
      </c>
      <c r="E17" s="16">
        <f t="shared" si="5"/>
        <v>1653.75</v>
      </c>
      <c r="F17" s="16">
        <f t="shared" si="5"/>
        <v>1736.4375000000002</v>
      </c>
      <c r="G17" s="16">
        <f t="shared" si="5"/>
        <v>1823.2593750000001</v>
      </c>
      <c r="H17" s="16">
        <f t="shared" si="5"/>
        <v>1914.4223437500002</v>
      </c>
    </row>
    <row r="18" spans="2:8">
      <c r="B18" s="5" t="s">
        <v>234</v>
      </c>
      <c r="C18" s="17">
        <f t="shared" ref="C18:H18" si="6">$C$175*(1+$D$175)^(C16-start_year)</f>
        <v>300</v>
      </c>
      <c r="D18" s="17">
        <f t="shared" si="6"/>
        <v>315</v>
      </c>
      <c r="E18" s="17">
        <f t="shared" si="6"/>
        <v>330.75</v>
      </c>
      <c r="F18" s="17">
        <f t="shared" si="6"/>
        <v>347.28750000000002</v>
      </c>
      <c r="G18" s="17">
        <f t="shared" si="6"/>
        <v>364.65187500000002</v>
      </c>
      <c r="H18" s="17">
        <f t="shared" si="6"/>
        <v>382.88446875000005</v>
      </c>
    </row>
    <row r="19" spans="2:8" ht="15" thickBot="1">
      <c r="B19" s="5" t="s">
        <v>235</v>
      </c>
      <c r="C19" s="18">
        <f t="shared" ref="C19:H19" si="7">$C$176*(1+$D$176)^(C16-start_year)</f>
        <v>300</v>
      </c>
      <c r="D19" s="18">
        <f t="shared" si="7"/>
        <v>315</v>
      </c>
      <c r="E19" s="18">
        <f t="shared" si="7"/>
        <v>330.75</v>
      </c>
      <c r="F19" s="18">
        <f t="shared" si="7"/>
        <v>347.28750000000002</v>
      </c>
      <c r="G19" s="18">
        <f t="shared" si="7"/>
        <v>364.65187500000002</v>
      </c>
      <c r="H19" s="18">
        <f t="shared" si="7"/>
        <v>382.88446875000005</v>
      </c>
    </row>
    <row r="21" spans="2:8" ht="15.75" thickBot="1">
      <c r="B21" s="23" t="s">
        <v>3</v>
      </c>
    </row>
    <row r="22" spans="2:8" ht="15" thickBot="1">
      <c r="B22" s="24" t="s">
        <v>2</v>
      </c>
      <c r="C22" s="11">
        <f>start_year</f>
        <v>2013</v>
      </c>
      <c r="D22" s="11">
        <f>C22+1</f>
        <v>2014</v>
      </c>
      <c r="E22" s="11">
        <f t="shared" ref="E22:H22" si="8">D22+1</f>
        <v>2015</v>
      </c>
      <c r="F22" s="11">
        <f t="shared" si="8"/>
        <v>2016</v>
      </c>
      <c r="G22" s="11">
        <f t="shared" si="8"/>
        <v>2017</v>
      </c>
      <c r="H22" s="11">
        <f t="shared" si="8"/>
        <v>2018</v>
      </c>
    </row>
    <row r="23" spans="2:8">
      <c r="B23" s="26" t="s">
        <v>233</v>
      </c>
      <c r="C23" s="16">
        <f t="shared" ref="C23:H23" si="9">$C$189*(1+$D$189)^(C22-start_year)</f>
        <v>6000</v>
      </c>
      <c r="D23" s="16">
        <f t="shared" si="9"/>
        <v>6120</v>
      </c>
      <c r="E23" s="16">
        <f t="shared" si="9"/>
        <v>6242.4</v>
      </c>
      <c r="F23" s="16">
        <f t="shared" si="9"/>
        <v>6367.2479999999996</v>
      </c>
      <c r="G23" s="16">
        <f t="shared" si="9"/>
        <v>6494.5929599999999</v>
      </c>
      <c r="H23" s="16">
        <f t="shared" si="9"/>
        <v>6624.4848191999999</v>
      </c>
    </row>
    <row r="24" spans="2:8">
      <c r="B24" s="5" t="s">
        <v>234</v>
      </c>
      <c r="C24" s="17">
        <f t="shared" ref="C24:H24" si="10">$C$190*(1+$D$190)^(C22-start_year)</f>
        <v>11719</v>
      </c>
      <c r="D24" s="17">
        <f t="shared" si="10"/>
        <v>11953.380000000001</v>
      </c>
      <c r="E24" s="17">
        <f t="shared" si="10"/>
        <v>12192.4476</v>
      </c>
      <c r="F24" s="17">
        <f t="shared" si="10"/>
        <v>12436.296552</v>
      </c>
      <c r="G24" s="17">
        <f t="shared" si="10"/>
        <v>12685.02248304</v>
      </c>
      <c r="H24" s="17">
        <f t="shared" si="10"/>
        <v>12938.722932700801</v>
      </c>
    </row>
    <row r="25" spans="2:8" ht="15" thickBot="1">
      <c r="B25" s="5" t="s">
        <v>235</v>
      </c>
      <c r="C25" s="18">
        <f t="shared" ref="C25:H25" si="11">$C$191*(1+$D$191)^(C22-start_year)</f>
        <v>1440</v>
      </c>
      <c r="D25" s="18">
        <f t="shared" si="11"/>
        <v>1468.8</v>
      </c>
      <c r="E25" s="18">
        <f t="shared" si="11"/>
        <v>1498.1759999999999</v>
      </c>
      <c r="F25" s="18">
        <f t="shared" si="11"/>
        <v>1528.1395199999999</v>
      </c>
      <c r="G25" s="18">
        <f t="shared" si="11"/>
        <v>1558.7023104</v>
      </c>
      <c r="H25" s="18">
        <f t="shared" si="11"/>
        <v>1589.8763566079999</v>
      </c>
    </row>
    <row r="27" spans="2:8" ht="15" thickBot="1">
      <c r="B27" s="25" t="s">
        <v>4</v>
      </c>
    </row>
    <row r="28" spans="2:8" ht="15" thickBot="1">
      <c r="B28" s="26" t="s">
        <v>36</v>
      </c>
      <c r="C28" s="11">
        <f>start_year</f>
        <v>2013</v>
      </c>
      <c r="D28" s="11">
        <f>C28+1</f>
        <v>2014</v>
      </c>
      <c r="E28" s="11">
        <f t="shared" ref="E28:H28" si="12">D28+1</f>
        <v>2015</v>
      </c>
      <c r="F28" s="11">
        <f t="shared" si="12"/>
        <v>2016</v>
      </c>
      <c r="G28" s="11">
        <f t="shared" si="12"/>
        <v>2017</v>
      </c>
      <c r="H28" s="11">
        <f t="shared" si="12"/>
        <v>2018</v>
      </c>
    </row>
    <row r="29" spans="2:8">
      <c r="B29" s="26" t="s">
        <v>233</v>
      </c>
      <c r="C29" s="16">
        <f t="shared" ref="C29:H29" si="13">$C$184*(1+$D$184)^(C28-start_year)</f>
        <v>50</v>
      </c>
      <c r="D29" s="16">
        <f t="shared" si="13"/>
        <v>52.5</v>
      </c>
      <c r="E29" s="16">
        <f t="shared" si="13"/>
        <v>55.125</v>
      </c>
      <c r="F29" s="16">
        <f t="shared" si="13"/>
        <v>57.881250000000009</v>
      </c>
      <c r="G29" s="16">
        <f t="shared" si="13"/>
        <v>60.775312499999998</v>
      </c>
      <c r="H29" s="16">
        <f t="shared" si="13"/>
        <v>63.814078125000009</v>
      </c>
    </row>
    <row r="30" spans="2:8">
      <c r="B30" s="5" t="s">
        <v>234</v>
      </c>
      <c r="C30" s="17">
        <f t="shared" ref="C30:H30" si="14">$C$185*(1+$D$185)^(C28-start_year)</f>
        <v>50</v>
      </c>
      <c r="D30" s="17">
        <f t="shared" si="14"/>
        <v>52.5</v>
      </c>
      <c r="E30" s="17">
        <f t="shared" si="14"/>
        <v>55.125</v>
      </c>
      <c r="F30" s="17">
        <f t="shared" si="14"/>
        <v>57.881250000000009</v>
      </c>
      <c r="G30" s="17">
        <f t="shared" si="14"/>
        <v>60.775312499999998</v>
      </c>
      <c r="H30" s="17">
        <f t="shared" si="14"/>
        <v>63.814078125000009</v>
      </c>
    </row>
    <row r="31" spans="2:8" ht="15" thickBot="1">
      <c r="B31" s="5" t="s">
        <v>235</v>
      </c>
      <c r="C31" s="18">
        <f t="shared" ref="C31:H31" si="15">$C$186*(1+$D$186)^(C28-start_year)</f>
        <v>50</v>
      </c>
      <c r="D31" s="18">
        <f t="shared" si="15"/>
        <v>52.5</v>
      </c>
      <c r="E31" s="18">
        <f t="shared" si="15"/>
        <v>55.125</v>
      </c>
      <c r="F31" s="18">
        <f t="shared" si="15"/>
        <v>57.881250000000009</v>
      </c>
      <c r="G31" s="18">
        <f t="shared" si="15"/>
        <v>60.775312499999998</v>
      </c>
      <c r="H31" s="18">
        <f t="shared" si="15"/>
        <v>63.814078125000009</v>
      </c>
    </row>
    <row r="32" spans="2:8">
      <c r="B32" s="26"/>
      <c r="C32" s="283"/>
      <c r="D32" s="283"/>
      <c r="E32" s="283"/>
      <c r="F32" s="283"/>
      <c r="G32" s="283"/>
      <c r="H32" s="283"/>
    </row>
    <row r="33" spans="2:12">
      <c r="B33" s="26"/>
      <c r="C33" s="283"/>
      <c r="D33" s="283"/>
      <c r="E33" s="283"/>
      <c r="F33" s="283"/>
      <c r="G33" s="283"/>
      <c r="H33" s="283"/>
    </row>
    <row r="34" spans="2:12">
      <c r="B34" s="26"/>
      <c r="C34" s="283"/>
      <c r="D34" s="283"/>
      <c r="E34" s="283"/>
      <c r="F34" s="283"/>
      <c r="G34" s="283"/>
      <c r="H34" s="283"/>
    </row>
    <row r="36" spans="2:12" ht="21" thickBot="1">
      <c r="B36" s="22" t="s">
        <v>5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</row>
    <row r="37" spans="2:12" ht="15.75" thickTop="1" thickBot="1"/>
    <row r="38" spans="2:12" ht="16.5" thickBot="1">
      <c r="B38" s="1" t="s">
        <v>6</v>
      </c>
      <c r="C38" s="11">
        <f>start_year</f>
        <v>2013</v>
      </c>
      <c r="D38" s="11">
        <f>C38+1</f>
        <v>2014</v>
      </c>
      <c r="E38" s="11">
        <f t="shared" ref="E38:H38" si="16">D38+1</f>
        <v>2015</v>
      </c>
      <c r="F38" s="11">
        <f t="shared" si="16"/>
        <v>2016</v>
      </c>
      <c r="G38" s="11">
        <f t="shared" si="16"/>
        <v>2017</v>
      </c>
      <c r="H38" s="11">
        <f t="shared" si="16"/>
        <v>2018</v>
      </c>
    </row>
    <row r="39" spans="2:12">
      <c r="B39" s="27" t="s">
        <v>245</v>
      </c>
      <c r="C39" s="246">
        <v>0</v>
      </c>
      <c r="D39" s="246">
        <v>0</v>
      </c>
      <c r="E39" s="246">
        <v>0</v>
      </c>
      <c r="F39" s="246">
        <v>0</v>
      </c>
      <c r="G39" s="246">
        <v>0</v>
      </c>
      <c r="H39" s="246">
        <v>0</v>
      </c>
    </row>
    <row r="40" spans="2:12">
      <c r="B40" s="28" t="s">
        <v>246</v>
      </c>
      <c r="C40" s="247"/>
      <c r="D40" s="247"/>
      <c r="E40" s="247"/>
      <c r="F40" s="247"/>
      <c r="G40" s="247"/>
      <c r="H40" s="247"/>
    </row>
    <row r="41" spans="2:12">
      <c r="B41" s="28" t="s">
        <v>7</v>
      </c>
      <c r="C41" s="247"/>
      <c r="D41" s="247"/>
      <c r="E41" s="247"/>
      <c r="F41" s="247"/>
      <c r="G41" s="247"/>
      <c r="H41" s="247"/>
    </row>
    <row r="42" spans="2:12">
      <c r="B42" s="28" t="s">
        <v>8</v>
      </c>
      <c r="C42" s="247">
        <v>0</v>
      </c>
      <c r="D42" s="247">
        <v>0</v>
      </c>
      <c r="E42" s="247">
        <v>0</v>
      </c>
      <c r="F42" s="247">
        <v>0</v>
      </c>
      <c r="G42" s="247">
        <v>0</v>
      </c>
      <c r="H42" s="247">
        <v>0</v>
      </c>
    </row>
    <row r="43" spans="2:12" ht="15" thickBot="1">
      <c r="B43" s="29" t="s">
        <v>9</v>
      </c>
      <c r="C43" s="248">
        <v>30</v>
      </c>
      <c r="D43" s="248">
        <v>30</v>
      </c>
      <c r="E43" s="248">
        <v>30</v>
      </c>
      <c r="F43" s="248">
        <v>30</v>
      </c>
      <c r="G43" s="248">
        <v>30</v>
      </c>
      <c r="H43" s="248">
        <v>30</v>
      </c>
    </row>
    <row r="48" spans="2:12" ht="15" thickBot="1"/>
    <row r="49" spans="1:8" ht="16.5" thickBot="1">
      <c r="B49" s="66" t="s">
        <v>10</v>
      </c>
      <c r="C49" s="9">
        <f>start_year</f>
        <v>2013</v>
      </c>
      <c r="D49" s="9">
        <f>C49+1</f>
        <v>2014</v>
      </c>
      <c r="E49" s="9">
        <f t="shared" ref="E49" si="17">D49+1</f>
        <v>2015</v>
      </c>
      <c r="F49" s="9">
        <f t="shared" ref="F49" si="18">E49+1</f>
        <v>2016</v>
      </c>
      <c r="G49" s="9">
        <f t="shared" ref="G49" si="19">F49+1</f>
        <v>2017</v>
      </c>
      <c r="H49" s="9">
        <f t="shared" ref="H49" si="20">G49+1</f>
        <v>2018</v>
      </c>
    </row>
    <row r="50" spans="1:8">
      <c r="B50" s="114" t="s">
        <v>172</v>
      </c>
      <c r="C50" s="115"/>
      <c r="D50" s="115"/>
      <c r="E50" s="115"/>
      <c r="F50" s="115"/>
      <c r="G50" s="115"/>
      <c r="H50" s="116"/>
    </row>
    <row r="51" spans="1:8">
      <c r="A51" s="385"/>
      <c r="B51" s="30" t="s">
        <v>161</v>
      </c>
      <c r="C51" s="287">
        <v>2</v>
      </c>
      <c r="D51" s="287">
        <v>2</v>
      </c>
      <c r="E51" s="287">
        <v>2</v>
      </c>
      <c r="F51" s="287">
        <v>2</v>
      </c>
      <c r="G51" s="287">
        <v>2</v>
      </c>
      <c r="H51" s="287">
        <v>2</v>
      </c>
    </row>
    <row r="52" spans="1:8">
      <c r="A52" s="385"/>
      <c r="B52" s="30" t="s">
        <v>162</v>
      </c>
      <c r="C52" s="287">
        <v>3</v>
      </c>
      <c r="D52" s="287">
        <v>3</v>
      </c>
      <c r="E52" s="287">
        <v>3</v>
      </c>
      <c r="F52" s="287">
        <v>3</v>
      </c>
      <c r="G52" s="287">
        <v>3</v>
      </c>
      <c r="H52" s="287">
        <v>3</v>
      </c>
    </row>
    <row r="53" spans="1:8">
      <c r="A53" s="385"/>
      <c r="B53" s="30" t="s">
        <v>158</v>
      </c>
      <c r="C53" s="287">
        <v>1</v>
      </c>
      <c r="D53" s="287">
        <v>1</v>
      </c>
      <c r="E53" s="287">
        <v>1</v>
      </c>
      <c r="F53" s="287">
        <v>1</v>
      </c>
      <c r="G53" s="287">
        <v>1</v>
      </c>
      <c r="H53" s="287">
        <v>1</v>
      </c>
    </row>
    <row r="54" spans="1:8" ht="15" thickBot="1">
      <c r="A54" s="385"/>
      <c r="B54" s="30" t="s">
        <v>159</v>
      </c>
      <c r="C54" s="287">
        <v>6</v>
      </c>
      <c r="D54" s="287">
        <v>6</v>
      </c>
      <c r="E54" s="287">
        <v>6</v>
      </c>
      <c r="F54" s="287">
        <v>6</v>
      </c>
      <c r="G54" s="287">
        <v>6</v>
      </c>
      <c r="H54" s="287">
        <v>6</v>
      </c>
    </row>
    <row r="55" spans="1:8">
      <c r="A55" s="385"/>
      <c r="B55" s="114" t="s">
        <v>169</v>
      </c>
      <c r="C55" s="115"/>
      <c r="D55" s="115"/>
      <c r="E55" s="115"/>
      <c r="F55" s="115"/>
      <c r="G55" s="115"/>
      <c r="H55" s="116"/>
    </row>
    <row r="56" spans="1:8">
      <c r="A56" s="385"/>
      <c r="B56" s="30" t="s">
        <v>170</v>
      </c>
      <c r="C56" s="287">
        <v>5</v>
      </c>
      <c r="D56" s="287">
        <v>5</v>
      </c>
      <c r="E56" s="287">
        <v>5</v>
      </c>
      <c r="F56" s="287">
        <v>5</v>
      </c>
      <c r="G56" s="287">
        <v>5</v>
      </c>
      <c r="H56" s="287">
        <v>5</v>
      </c>
    </row>
    <row r="57" spans="1:8" ht="15" thickBot="1">
      <c r="A57" s="385"/>
      <c r="B57" s="134" t="s">
        <v>171</v>
      </c>
      <c r="C57" s="288">
        <v>0</v>
      </c>
      <c r="D57" s="288">
        <v>0</v>
      </c>
      <c r="E57" s="288">
        <v>0</v>
      </c>
      <c r="F57" s="288">
        <v>0</v>
      </c>
      <c r="G57" s="288">
        <v>0</v>
      </c>
      <c r="H57" s="288">
        <v>0</v>
      </c>
    </row>
    <row r="58" spans="1:8" ht="15" customHeight="1">
      <c r="A58" s="385"/>
      <c r="B58" s="65" t="s">
        <v>173</v>
      </c>
      <c r="C58" s="117"/>
      <c r="D58" s="117"/>
      <c r="E58" s="117"/>
      <c r="F58" s="117"/>
      <c r="G58" s="117"/>
      <c r="H58" s="118"/>
    </row>
    <row r="59" spans="1:8">
      <c r="A59" s="385"/>
      <c r="B59" s="30" t="s">
        <v>174</v>
      </c>
      <c r="C59" s="287">
        <v>0</v>
      </c>
      <c r="D59" s="287">
        <v>0</v>
      </c>
      <c r="E59" s="287">
        <v>0</v>
      </c>
      <c r="F59" s="287">
        <v>0</v>
      </c>
      <c r="G59" s="287">
        <v>0</v>
      </c>
      <c r="H59" s="287">
        <v>0</v>
      </c>
    </row>
    <row r="60" spans="1:8">
      <c r="A60" s="385"/>
      <c r="B60" s="30" t="s">
        <v>175</v>
      </c>
      <c r="C60" s="287">
        <v>0</v>
      </c>
      <c r="D60" s="287">
        <v>0</v>
      </c>
      <c r="E60" s="287">
        <v>0</v>
      </c>
      <c r="F60" s="287">
        <v>0</v>
      </c>
      <c r="G60" s="287">
        <v>0</v>
      </c>
      <c r="H60" s="287">
        <v>0</v>
      </c>
    </row>
    <row r="61" spans="1:8">
      <c r="A61" s="385"/>
      <c r="B61" s="30" t="s">
        <v>157</v>
      </c>
      <c r="C61" s="287">
        <v>8</v>
      </c>
      <c r="D61" s="287">
        <v>8</v>
      </c>
      <c r="E61" s="287">
        <v>8</v>
      </c>
      <c r="F61" s="287">
        <v>8</v>
      </c>
      <c r="G61" s="287">
        <v>8</v>
      </c>
      <c r="H61" s="287">
        <v>8</v>
      </c>
    </row>
    <row r="62" spans="1:8" ht="15" thickBot="1">
      <c r="A62" s="385"/>
      <c r="B62" s="31" t="s">
        <v>160</v>
      </c>
      <c r="C62" s="288">
        <v>0</v>
      </c>
      <c r="D62" s="288">
        <v>0</v>
      </c>
      <c r="E62" s="288">
        <v>0</v>
      </c>
      <c r="F62" s="288">
        <v>0</v>
      </c>
      <c r="G62" s="288">
        <v>0</v>
      </c>
      <c r="H62" s="288">
        <v>0</v>
      </c>
    </row>
    <row r="63" spans="1:8">
      <c r="A63" s="385"/>
      <c r="B63" s="137"/>
      <c r="C63" s="282"/>
      <c r="D63" s="282"/>
      <c r="E63" s="282"/>
      <c r="F63" s="282"/>
      <c r="G63" s="282"/>
      <c r="H63" s="282"/>
    </row>
    <row r="69" spans="1:5" ht="15" thickBot="1"/>
    <row r="70" spans="1:5" ht="16.5" thickBot="1">
      <c r="B70" s="144" t="s">
        <v>11</v>
      </c>
      <c r="C70" s="143" t="s">
        <v>26</v>
      </c>
      <c r="D70" s="9" t="s">
        <v>27</v>
      </c>
      <c r="E70" s="9" t="s">
        <v>28</v>
      </c>
    </row>
    <row r="71" spans="1:5" ht="15" thickBot="1">
      <c r="A71" s="385"/>
      <c r="B71" s="145" t="s">
        <v>143</v>
      </c>
      <c r="C71" s="141"/>
      <c r="D71" s="141"/>
      <c r="E71" s="142"/>
    </row>
    <row r="72" spans="1:5">
      <c r="A72" s="385"/>
      <c r="B72" s="114" t="str">
        <f t="shared" ref="B72:B78" si="21">B50</f>
        <v>General &amp; Administrative Staff</v>
      </c>
      <c r="C72" s="289"/>
      <c r="D72" s="289"/>
      <c r="E72" s="116"/>
    </row>
    <row r="73" spans="1:5">
      <c r="A73" s="385"/>
      <c r="B73" s="30" t="str">
        <f t="shared" si="21"/>
        <v>Housekeeping</v>
      </c>
      <c r="C73" s="249">
        <v>18</v>
      </c>
      <c r="D73" s="250">
        <v>0</v>
      </c>
      <c r="E73" s="32">
        <f>SUM(C73:D73)</f>
        <v>18</v>
      </c>
    </row>
    <row r="74" spans="1:5">
      <c r="A74" s="385"/>
      <c r="B74" s="30" t="str">
        <f t="shared" si="21"/>
        <v>Administrative Staff</v>
      </c>
      <c r="C74" s="249">
        <v>72</v>
      </c>
      <c r="D74" s="250">
        <v>0</v>
      </c>
      <c r="E74" s="32">
        <f t="shared" ref="E74:E81" si="22">SUM(C74:D74)</f>
        <v>72</v>
      </c>
    </row>
    <row r="75" spans="1:5">
      <c r="A75" s="385"/>
      <c r="B75" s="30" t="str">
        <f t="shared" si="21"/>
        <v>Receptionist</v>
      </c>
      <c r="C75" s="249">
        <v>36</v>
      </c>
      <c r="D75" s="250">
        <v>0</v>
      </c>
      <c r="E75" s="32">
        <f t="shared" si="22"/>
        <v>36</v>
      </c>
    </row>
    <row r="76" spans="1:5" ht="15" thickBot="1">
      <c r="A76" s="385"/>
      <c r="B76" s="31" t="str">
        <f t="shared" si="21"/>
        <v>Call Center Staff</v>
      </c>
      <c r="C76" s="251">
        <v>36</v>
      </c>
      <c r="D76" s="252">
        <v>0</v>
      </c>
      <c r="E76" s="33">
        <f t="shared" si="22"/>
        <v>36</v>
      </c>
    </row>
    <row r="77" spans="1:5">
      <c r="A77" s="385"/>
      <c r="B77" s="65" t="str">
        <f t="shared" si="21"/>
        <v>Vechile Running &amp; Maintenance Staff</v>
      </c>
      <c r="C77" s="289"/>
      <c r="D77" s="289"/>
      <c r="E77" s="116"/>
    </row>
    <row r="78" spans="1:5" ht="15" thickBot="1">
      <c r="A78" s="385"/>
      <c r="B78" s="30" t="str">
        <f t="shared" si="21"/>
        <v>Drivers</v>
      </c>
      <c r="C78" s="249">
        <v>36</v>
      </c>
      <c r="D78" s="250"/>
      <c r="E78" s="32">
        <f t="shared" ref="E78" si="23">SUM(C78:D78)</f>
        <v>36</v>
      </c>
    </row>
    <row r="79" spans="1:5">
      <c r="A79" s="385"/>
      <c r="B79" s="65" t="str">
        <f>B58</f>
        <v>Direct Staff</v>
      </c>
      <c r="C79" s="289"/>
      <c r="D79" s="289"/>
      <c r="E79" s="116"/>
    </row>
    <row r="80" spans="1:5">
      <c r="A80" s="385"/>
      <c r="B80" s="30" t="str">
        <f>B59</f>
        <v>Junior Doctors</v>
      </c>
      <c r="C80" s="253"/>
      <c r="D80" s="250"/>
      <c r="E80" s="32">
        <f t="shared" si="22"/>
        <v>0</v>
      </c>
    </row>
    <row r="81" spans="1:6">
      <c r="B81" s="30" t="str">
        <f>B60</f>
        <v>Consultants</v>
      </c>
      <c r="C81" s="253"/>
      <c r="D81" s="250"/>
      <c r="E81" s="32">
        <f t="shared" si="22"/>
        <v>0</v>
      </c>
    </row>
    <row r="82" spans="1:6">
      <c r="B82" s="30" t="str">
        <f>B61</f>
        <v>Nurses</v>
      </c>
      <c r="C82" s="253">
        <v>60</v>
      </c>
      <c r="D82" s="250"/>
      <c r="E82" s="32">
        <f t="shared" ref="E82:E83" si="24">SUM(C82:D82)</f>
        <v>60</v>
      </c>
    </row>
    <row r="83" spans="1:6" ht="15" thickBot="1">
      <c r="B83" s="31" t="str">
        <f>B62</f>
        <v>Attendants</v>
      </c>
      <c r="C83" s="254"/>
      <c r="D83" s="252"/>
      <c r="E83" s="33">
        <f t="shared" si="24"/>
        <v>0</v>
      </c>
    </row>
    <row r="84" spans="1:6">
      <c r="B84" s="137"/>
      <c r="C84" s="280"/>
      <c r="D84" s="281"/>
      <c r="E84" s="140"/>
    </row>
    <row r="85" spans="1:6">
      <c r="B85" s="137"/>
      <c r="C85" s="280"/>
      <c r="D85" s="281"/>
      <c r="E85" s="140"/>
    </row>
    <row r="86" spans="1:6">
      <c r="B86" s="137"/>
      <c r="C86" s="280"/>
      <c r="D86" s="281"/>
      <c r="E86" s="140"/>
    </row>
    <row r="87" spans="1:6">
      <c r="B87" s="137"/>
      <c r="C87" s="280"/>
      <c r="D87" s="281"/>
      <c r="E87" s="140"/>
    </row>
    <row r="88" spans="1:6">
      <c r="B88" s="137"/>
      <c r="C88" s="138"/>
      <c r="D88" s="139"/>
      <c r="E88" s="140"/>
    </row>
    <row r="89" spans="1:6" ht="15" thickBot="1"/>
    <row r="90" spans="1:6" ht="16.5" thickBot="1">
      <c r="B90" s="3" t="s">
        <v>42</v>
      </c>
      <c r="C90" s="12"/>
      <c r="D90" s="12"/>
      <c r="E90" s="12"/>
      <c r="F90" s="46"/>
    </row>
    <row r="91" spans="1:6" ht="26.25" thickBot="1">
      <c r="A91" s="385"/>
      <c r="B91" s="2"/>
      <c r="C91" s="13" t="s">
        <v>29</v>
      </c>
      <c r="D91" s="13" t="s">
        <v>30</v>
      </c>
      <c r="E91" s="408" t="s">
        <v>31</v>
      </c>
      <c r="F91" s="409"/>
    </row>
    <row r="92" spans="1:6">
      <c r="A92" s="385"/>
      <c r="B92" s="34" t="s">
        <v>12</v>
      </c>
      <c r="C92" s="35"/>
      <c r="D92" s="36"/>
      <c r="E92" s="410"/>
      <c r="F92" s="411"/>
    </row>
    <row r="93" spans="1:6">
      <c r="A93" s="385"/>
      <c r="B93" s="37" t="s">
        <v>163</v>
      </c>
      <c r="C93" s="255">
        <v>50000</v>
      </c>
      <c r="D93" s="256">
        <v>0</v>
      </c>
      <c r="E93" s="412"/>
      <c r="F93" s="413"/>
    </row>
    <row r="94" spans="1:6">
      <c r="A94" s="385"/>
      <c r="B94" s="37" t="s">
        <v>166</v>
      </c>
      <c r="C94" s="257">
        <v>24000</v>
      </c>
      <c r="D94" s="256">
        <v>0</v>
      </c>
      <c r="E94" s="412" t="s">
        <v>266</v>
      </c>
      <c r="F94" s="413"/>
    </row>
    <row r="95" spans="1:6">
      <c r="A95" s="385"/>
      <c r="B95" s="38" t="s">
        <v>164</v>
      </c>
      <c r="C95" s="257">
        <v>35000</v>
      </c>
      <c r="D95" s="256">
        <v>0</v>
      </c>
      <c r="E95" s="412"/>
      <c r="F95" s="413"/>
    </row>
    <row r="96" spans="1:6">
      <c r="A96" s="385"/>
      <c r="B96" s="38" t="s">
        <v>165</v>
      </c>
      <c r="C96" s="257">
        <v>12000</v>
      </c>
      <c r="D96" s="258">
        <v>0</v>
      </c>
      <c r="E96" s="412"/>
      <c r="F96" s="413"/>
    </row>
    <row r="97" spans="1:8">
      <c r="A97" s="385"/>
      <c r="B97" s="39" t="s">
        <v>176</v>
      </c>
      <c r="C97" s="257"/>
      <c r="D97" s="259"/>
      <c r="E97" s="412"/>
      <c r="F97" s="413"/>
    </row>
    <row r="98" spans="1:8">
      <c r="A98" s="385"/>
      <c r="B98" s="37" t="s">
        <v>177</v>
      </c>
      <c r="C98" s="257">
        <v>48000</v>
      </c>
      <c r="D98" s="257">
        <v>0</v>
      </c>
      <c r="E98" s="412"/>
      <c r="F98" s="413"/>
    </row>
    <row r="99" spans="1:8">
      <c r="A99" s="385"/>
      <c r="B99" s="37" t="s">
        <v>180</v>
      </c>
      <c r="C99" s="257">
        <v>60000</v>
      </c>
      <c r="D99" s="257">
        <v>0</v>
      </c>
      <c r="E99" s="412"/>
      <c r="F99" s="413"/>
    </row>
    <row r="100" spans="1:8">
      <c r="A100" s="385"/>
      <c r="B100" s="39" t="s">
        <v>240</v>
      </c>
      <c r="C100" s="257"/>
      <c r="D100" s="259"/>
      <c r="E100" s="412"/>
      <c r="F100" s="413"/>
    </row>
    <row r="101" spans="1:8">
      <c r="A101" s="385"/>
      <c r="B101" s="37"/>
      <c r="C101" s="257"/>
      <c r="D101" s="257"/>
      <c r="E101" s="412"/>
      <c r="F101" s="413"/>
    </row>
    <row r="102" spans="1:8">
      <c r="A102" s="385"/>
      <c r="B102" s="37"/>
      <c r="C102" s="257"/>
      <c r="D102" s="260"/>
      <c r="E102" s="412"/>
      <c r="F102" s="413"/>
    </row>
    <row r="103" spans="1:8" ht="15" thickBot="1">
      <c r="A103" s="385"/>
      <c r="B103" s="40"/>
      <c r="C103" s="261"/>
      <c r="D103" s="262"/>
      <c r="E103" s="414"/>
      <c r="F103" s="415"/>
    </row>
    <row r="104" spans="1:8">
      <c r="A104" s="385"/>
      <c r="B104" s="276"/>
      <c r="C104" s="278"/>
      <c r="D104" s="279"/>
      <c r="E104" s="277"/>
      <c r="F104" s="277"/>
    </row>
    <row r="105" spans="1:8">
      <c r="B105" s="276"/>
      <c r="C105" s="278"/>
      <c r="D105" s="279"/>
      <c r="E105" s="277"/>
      <c r="F105" s="277"/>
    </row>
    <row r="107" spans="1:8">
      <c r="B107" s="4" t="s">
        <v>14</v>
      </c>
    </row>
    <row r="108" spans="1:8" ht="15" thickBot="1">
      <c r="B108" s="5"/>
    </row>
    <row r="109" spans="1:8" ht="15" thickBot="1">
      <c r="A109" s="385"/>
      <c r="B109" s="9" t="s">
        <v>56</v>
      </c>
      <c r="C109" s="9">
        <f>start_year</f>
        <v>2013</v>
      </c>
      <c r="D109" s="9">
        <f>C109+1</f>
        <v>2014</v>
      </c>
      <c r="E109" s="9">
        <f t="shared" ref="E109:H109" si="25">D109+1</f>
        <v>2015</v>
      </c>
      <c r="F109" s="9">
        <f t="shared" si="25"/>
        <v>2016</v>
      </c>
      <c r="G109" s="9">
        <f t="shared" si="25"/>
        <v>2017</v>
      </c>
      <c r="H109" s="9">
        <f t="shared" si="25"/>
        <v>2018</v>
      </c>
    </row>
    <row r="110" spans="1:8">
      <c r="A110" s="385"/>
      <c r="B110" s="284" t="s">
        <v>144</v>
      </c>
      <c r="C110" s="247"/>
      <c r="D110" s="247"/>
      <c r="E110" s="247"/>
      <c r="F110" s="247"/>
      <c r="G110" s="247"/>
      <c r="H110" s="247"/>
    </row>
    <row r="111" spans="1:8">
      <c r="A111" s="385"/>
      <c r="B111" s="263" t="s">
        <v>145</v>
      </c>
      <c r="C111" s="291">
        <v>7000</v>
      </c>
      <c r="D111" s="291"/>
      <c r="E111" s="291"/>
      <c r="F111" s="291"/>
      <c r="G111" s="291"/>
      <c r="H111" s="291"/>
    </row>
    <row r="112" spans="1:8">
      <c r="A112" s="385"/>
      <c r="B112" s="263" t="s">
        <v>147</v>
      </c>
      <c r="C112" s="291">
        <v>9000</v>
      </c>
      <c r="D112" s="291"/>
      <c r="E112" s="291"/>
      <c r="F112" s="291"/>
      <c r="G112" s="291"/>
      <c r="H112" s="291"/>
    </row>
    <row r="113" spans="1:8">
      <c r="A113" s="385"/>
      <c r="B113" s="263" t="s">
        <v>146</v>
      </c>
      <c r="C113" s="291">
        <v>3000</v>
      </c>
      <c r="D113" s="291"/>
      <c r="E113" s="291"/>
      <c r="F113" s="291"/>
      <c r="G113" s="291"/>
      <c r="H113" s="291"/>
    </row>
    <row r="114" spans="1:8">
      <c r="B114" s="263" t="s">
        <v>148</v>
      </c>
      <c r="C114" s="291">
        <v>6000</v>
      </c>
      <c r="D114" s="291"/>
      <c r="E114" s="291"/>
      <c r="F114" s="291"/>
      <c r="G114" s="291"/>
      <c r="H114" s="291"/>
    </row>
    <row r="115" spans="1:8">
      <c r="B115" s="285" t="s">
        <v>149</v>
      </c>
      <c r="C115" s="291">
        <v>12000</v>
      </c>
      <c r="D115" s="291"/>
      <c r="E115" s="291"/>
      <c r="F115" s="291"/>
      <c r="G115" s="291"/>
      <c r="H115" s="291"/>
    </row>
    <row r="116" spans="1:8">
      <c r="B116" s="286" t="s">
        <v>151</v>
      </c>
      <c r="C116" s="292">
        <f>SUM(C111:C115)</f>
        <v>37000</v>
      </c>
      <c r="D116" s="291"/>
      <c r="E116" s="291"/>
      <c r="F116" s="291"/>
      <c r="G116" s="291"/>
      <c r="H116" s="291"/>
    </row>
    <row r="117" spans="1:8">
      <c r="B117" s="285" t="s">
        <v>150</v>
      </c>
      <c r="C117" s="291">
        <v>30000</v>
      </c>
      <c r="D117" s="291"/>
      <c r="E117" s="291"/>
      <c r="F117" s="291"/>
      <c r="G117" s="291"/>
      <c r="H117" s="291"/>
    </row>
    <row r="118" spans="1:8">
      <c r="B118" s="285" t="s">
        <v>183</v>
      </c>
      <c r="C118" s="291">
        <v>275000</v>
      </c>
      <c r="D118" s="291"/>
      <c r="E118" s="291"/>
      <c r="F118" s="291"/>
      <c r="G118" s="291"/>
      <c r="H118" s="291"/>
    </row>
    <row r="119" spans="1:8">
      <c r="B119" s="285" t="s">
        <v>152</v>
      </c>
      <c r="C119" s="291">
        <v>20000</v>
      </c>
      <c r="D119" s="291"/>
      <c r="E119" s="291"/>
      <c r="F119" s="291"/>
      <c r="G119" s="291"/>
      <c r="H119" s="291"/>
    </row>
    <row r="120" spans="1:8">
      <c r="B120" s="285" t="s">
        <v>155</v>
      </c>
      <c r="C120" s="291">
        <v>10000</v>
      </c>
      <c r="D120" s="291"/>
      <c r="E120" s="291"/>
      <c r="F120" s="291"/>
      <c r="G120" s="291"/>
      <c r="H120" s="291"/>
    </row>
    <row r="121" spans="1:8" ht="15" thickBot="1">
      <c r="B121" s="42" t="s">
        <v>252</v>
      </c>
      <c r="C121" s="294">
        <f>SUM(C116:C120)</f>
        <v>372000</v>
      </c>
      <c r="D121" s="293">
        <f>SUM(D110:D120)</f>
        <v>0</v>
      </c>
      <c r="E121" s="293">
        <f>SUM(E110:E120)</f>
        <v>0</v>
      </c>
      <c r="F121" s="293">
        <f>SUM(F110:F120)</f>
        <v>0</v>
      </c>
      <c r="G121" s="293">
        <f>SUM(G110:G120)</f>
        <v>0</v>
      </c>
      <c r="H121" s="293">
        <f>SUM(H110:H120)</f>
        <v>0</v>
      </c>
    </row>
    <row r="122" spans="1:8">
      <c r="B122" s="274"/>
      <c r="C122" s="295"/>
      <c r="D122" s="296"/>
      <c r="E122" s="296"/>
      <c r="F122" s="296"/>
      <c r="G122" s="296"/>
      <c r="H122" s="296"/>
    </row>
    <row r="123" spans="1:8">
      <c r="B123" s="274"/>
      <c r="C123" s="295"/>
      <c r="D123" s="296"/>
      <c r="E123" s="296"/>
      <c r="F123" s="296"/>
      <c r="G123" s="296"/>
      <c r="H123" s="296"/>
    </row>
    <row r="124" spans="1:8">
      <c r="B124" s="4" t="s">
        <v>261</v>
      </c>
      <c r="C124" s="295"/>
      <c r="D124" s="296"/>
      <c r="E124" s="296"/>
      <c r="F124" s="296"/>
      <c r="G124" s="296"/>
      <c r="H124" s="296"/>
    </row>
    <row r="125" spans="1:8" ht="14.25" customHeight="1" thickBot="1">
      <c r="B125" s="274"/>
      <c r="C125" s="295"/>
      <c r="D125" s="296"/>
      <c r="E125" s="296"/>
      <c r="F125" s="296"/>
      <c r="G125" s="296"/>
      <c r="H125" s="296"/>
    </row>
    <row r="126" spans="1:8" ht="14.25" customHeight="1">
      <c r="B126" s="396" t="s">
        <v>256</v>
      </c>
      <c r="C126" s="397">
        <f>C109</f>
        <v>2013</v>
      </c>
      <c r="D126" s="296"/>
      <c r="E126" s="296"/>
      <c r="F126" s="296"/>
      <c r="G126" s="296"/>
      <c r="H126" s="296"/>
    </row>
    <row r="127" spans="1:8" ht="14.25" customHeight="1">
      <c r="B127" s="398" t="s">
        <v>254</v>
      </c>
      <c r="C127" s="399">
        <v>15000</v>
      </c>
      <c r="D127" s="296"/>
      <c r="E127" s="296"/>
      <c r="F127" s="296"/>
      <c r="G127" s="296"/>
      <c r="H127" s="296"/>
    </row>
    <row r="128" spans="1:8" ht="14.25" customHeight="1">
      <c r="B128" s="398" t="s">
        <v>255</v>
      </c>
      <c r="C128" s="399">
        <v>10000</v>
      </c>
      <c r="D128" s="296"/>
      <c r="E128" s="296"/>
      <c r="F128" s="296"/>
      <c r="G128" s="296"/>
      <c r="H128" s="296"/>
    </row>
    <row r="129" spans="2:8" ht="14.25" customHeight="1">
      <c r="B129" s="398" t="s">
        <v>257</v>
      </c>
      <c r="C129" s="399">
        <v>15000</v>
      </c>
      <c r="D129" s="296"/>
      <c r="E129" s="296"/>
      <c r="F129" s="296"/>
      <c r="G129" s="296"/>
      <c r="H129" s="296"/>
    </row>
    <row r="130" spans="2:8" ht="14.25" customHeight="1">
      <c r="B130" s="398" t="s">
        <v>258</v>
      </c>
      <c r="C130" s="399">
        <v>80000</v>
      </c>
      <c r="D130" s="296"/>
      <c r="E130" s="296"/>
      <c r="F130" s="296"/>
      <c r="G130" s="296"/>
      <c r="H130" s="296"/>
    </row>
    <row r="131" spans="2:8" ht="14.25" customHeight="1" thickBot="1">
      <c r="B131" s="403" t="s">
        <v>264</v>
      </c>
      <c r="C131" s="400">
        <f>SUM(C127:C130)</f>
        <v>120000</v>
      </c>
      <c r="D131" s="296"/>
      <c r="E131" s="296"/>
      <c r="F131" s="296"/>
      <c r="G131" s="296"/>
      <c r="H131" s="296"/>
    </row>
    <row r="132" spans="2:8" ht="14.25" customHeight="1">
      <c r="B132" s="274"/>
      <c r="C132" s="295"/>
      <c r="D132" s="296"/>
      <c r="E132" s="296"/>
      <c r="F132" s="296"/>
      <c r="G132" s="296"/>
      <c r="H132" s="296"/>
    </row>
    <row r="133" spans="2:8" ht="14.25" customHeight="1">
      <c r="B133" s="4" t="s">
        <v>262</v>
      </c>
      <c r="C133" s="295"/>
      <c r="D133" s="296"/>
      <c r="E133" s="296"/>
      <c r="F133" s="296"/>
      <c r="G133" s="296"/>
      <c r="H133" s="296"/>
    </row>
    <row r="134" spans="2:8" ht="14.25" customHeight="1" thickBot="1">
      <c r="B134" s="297"/>
      <c r="C134" s="295"/>
      <c r="D134" s="296"/>
      <c r="E134" s="296"/>
      <c r="F134" s="296"/>
      <c r="G134" s="296"/>
      <c r="H134" s="296"/>
    </row>
    <row r="135" spans="2:8" ht="14.1" customHeight="1">
      <c r="B135" s="377"/>
      <c r="C135" s="377" t="s">
        <v>186</v>
      </c>
      <c r="D135" s="377" t="s">
        <v>184</v>
      </c>
      <c r="E135" s="377" t="s">
        <v>185</v>
      </c>
      <c r="F135" s="296"/>
      <c r="G135" s="296"/>
      <c r="H135" s="296"/>
    </row>
    <row r="136" spans="2:8" ht="14.1" customHeight="1">
      <c r="B136" s="402" t="s">
        <v>163</v>
      </c>
      <c r="C136" s="291">
        <f t="shared" ref="C136:C143" si="26">D136*E136</f>
        <v>12500</v>
      </c>
      <c r="D136" s="291">
        <v>3</v>
      </c>
      <c r="E136" s="291">
        <f>C93/12</f>
        <v>4166.666666666667</v>
      </c>
      <c r="F136" s="296"/>
      <c r="G136" s="296"/>
      <c r="H136" s="296"/>
    </row>
    <row r="137" spans="2:8" ht="14.1" customHeight="1">
      <c r="B137" s="402" t="s">
        <v>167</v>
      </c>
      <c r="C137" s="291">
        <f t="shared" si="26"/>
        <v>6000</v>
      </c>
      <c r="D137" s="291">
        <v>3</v>
      </c>
      <c r="E137" s="291">
        <f>C94/12</f>
        <v>2000</v>
      </c>
      <c r="F137" s="296"/>
      <c r="G137" s="296"/>
      <c r="H137" s="296"/>
    </row>
    <row r="138" spans="2:8" ht="14.1" customHeight="1">
      <c r="B138" s="402" t="s">
        <v>164</v>
      </c>
      <c r="C138" s="291">
        <f t="shared" si="26"/>
        <v>8750</v>
      </c>
      <c r="D138" s="291">
        <v>3</v>
      </c>
      <c r="E138" s="291">
        <f>C95/12</f>
        <v>2916.6666666666665</v>
      </c>
      <c r="F138" s="296"/>
      <c r="G138" s="296"/>
      <c r="H138" s="296"/>
    </row>
    <row r="139" spans="2:8" ht="14.1" customHeight="1">
      <c r="B139" s="402" t="s">
        <v>165</v>
      </c>
      <c r="C139" s="291">
        <f t="shared" si="26"/>
        <v>3000</v>
      </c>
      <c r="D139" s="291">
        <v>3</v>
      </c>
      <c r="E139" s="291">
        <f>C96/12</f>
        <v>1000</v>
      </c>
      <c r="F139" s="296"/>
      <c r="G139" s="296"/>
      <c r="H139" s="296"/>
    </row>
    <row r="140" spans="2:8" ht="14.1" customHeight="1">
      <c r="B140" s="402" t="s">
        <v>177</v>
      </c>
      <c r="C140" s="291">
        <f t="shared" si="26"/>
        <v>12000</v>
      </c>
      <c r="D140" s="291">
        <v>3</v>
      </c>
      <c r="E140" s="291">
        <f>C98/12</f>
        <v>4000</v>
      </c>
      <c r="F140" s="296"/>
      <c r="G140" s="296"/>
      <c r="H140" s="296"/>
    </row>
    <row r="141" spans="2:8" ht="14.1" customHeight="1">
      <c r="B141" s="402" t="s">
        <v>263</v>
      </c>
      <c r="C141" s="291">
        <f t="shared" si="26"/>
        <v>22500.03</v>
      </c>
      <c r="D141" s="291">
        <v>3</v>
      </c>
      <c r="E141" s="291">
        <f>'Loan Calculation'!H6</f>
        <v>7500.01</v>
      </c>
      <c r="F141" s="296"/>
      <c r="G141" s="296"/>
      <c r="H141" s="296"/>
    </row>
    <row r="142" spans="2:8" ht="14.1" customHeight="1">
      <c r="B142" s="402" t="s">
        <v>187</v>
      </c>
      <c r="C142" s="291">
        <f t="shared" si="26"/>
        <v>15000</v>
      </c>
      <c r="D142" s="291">
        <v>3</v>
      </c>
      <c r="E142" s="291">
        <f>C99/12</f>
        <v>5000</v>
      </c>
      <c r="F142" s="296"/>
      <c r="G142" s="296"/>
      <c r="H142" s="296"/>
    </row>
    <row r="143" spans="2:8" ht="14.1" customHeight="1">
      <c r="B143" s="402" t="s">
        <v>188</v>
      </c>
      <c r="C143" s="291">
        <f t="shared" si="26"/>
        <v>291000</v>
      </c>
      <c r="D143" s="291">
        <v>3</v>
      </c>
      <c r="E143" s="291">
        <f>Manpower!C60/12</f>
        <v>97000</v>
      </c>
      <c r="F143" s="296"/>
      <c r="G143" s="296"/>
      <c r="H143" s="296"/>
    </row>
    <row r="144" spans="2:8" ht="14.1" customHeight="1" thickBot="1">
      <c r="B144" s="404" t="s">
        <v>151</v>
      </c>
      <c r="C144" s="391">
        <f>SUM(C136:C143)</f>
        <v>370750.03</v>
      </c>
      <c r="D144" s="405"/>
      <c r="E144" s="405"/>
      <c r="F144" s="296"/>
      <c r="G144" s="296"/>
      <c r="H144" s="296"/>
    </row>
    <row r="145" spans="2:8" ht="14.1" customHeight="1" thickBot="1">
      <c r="B145" s="275"/>
      <c r="C145" s="275"/>
      <c r="D145" s="275"/>
      <c r="E145" s="275"/>
      <c r="F145" s="296"/>
      <c r="G145" s="296"/>
      <c r="H145" s="296"/>
    </row>
    <row r="146" spans="2:8" ht="14.1" customHeight="1" thickBot="1">
      <c r="B146" s="380" t="s">
        <v>189</v>
      </c>
      <c r="C146" s="401">
        <f>C121+C131+C144</f>
        <v>862750.03</v>
      </c>
      <c r="D146" s="378"/>
      <c r="E146" s="379"/>
      <c r="F146" s="296"/>
      <c r="G146" s="296"/>
      <c r="H146" s="296"/>
    </row>
    <row r="147" spans="2:8" ht="14.1" customHeight="1">
      <c r="B147" s="298"/>
      <c r="C147" s="296"/>
      <c r="D147" s="296"/>
      <c r="E147" s="296"/>
      <c r="F147" s="296"/>
      <c r="G147" s="296"/>
      <c r="H147" s="296"/>
    </row>
    <row r="148" spans="2:8" ht="14.1" customHeight="1">
      <c r="B148" s="274"/>
      <c r="C148" s="295"/>
      <c r="D148" s="296"/>
      <c r="E148" s="296"/>
      <c r="F148" s="296"/>
      <c r="G148" s="296"/>
      <c r="H148" s="296"/>
    </row>
    <row r="149" spans="2:8">
      <c r="B149" s="274"/>
      <c r="C149" s="275"/>
      <c r="D149" s="275"/>
      <c r="E149" s="275"/>
      <c r="F149" s="275"/>
      <c r="G149" s="275"/>
      <c r="H149" s="275"/>
    </row>
    <row r="151" spans="2:8">
      <c r="B151" s="25" t="s">
        <v>15</v>
      </c>
    </row>
    <row r="152" spans="2:8" ht="15" thickBot="1">
      <c r="B152" s="5"/>
    </row>
    <row r="153" spans="2:8" ht="16.5" thickBot="1">
      <c r="B153" s="10" t="s">
        <v>15</v>
      </c>
      <c r="C153" s="9">
        <f>start_year</f>
        <v>2013</v>
      </c>
      <c r="D153" s="9">
        <f>C153+1</f>
        <v>2014</v>
      </c>
      <c r="E153" s="9">
        <f t="shared" ref="E153:H153" si="27">D153+1</f>
        <v>2015</v>
      </c>
      <c r="F153" s="9">
        <f t="shared" si="27"/>
        <v>2016</v>
      </c>
      <c r="G153" s="9">
        <f t="shared" si="27"/>
        <v>2017</v>
      </c>
      <c r="H153" s="9">
        <f t="shared" si="27"/>
        <v>2018</v>
      </c>
    </row>
    <row r="154" spans="2:8">
      <c r="B154" s="41" t="s">
        <v>16</v>
      </c>
      <c r="C154" s="291">
        <f>C146-C155</f>
        <v>587750.03</v>
      </c>
      <c r="D154" s="247"/>
      <c r="E154" s="247"/>
      <c r="F154" s="247"/>
      <c r="G154" s="247"/>
      <c r="H154" s="247"/>
    </row>
    <row r="155" spans="2:8" ht="15" thickBot="1">
      <c r="B155" s="29" t="s">
        <v>190</v>
      </c>
      <c r="C155" s="299">
        <f>C118</f>
        <v>275000</v>
      </c>
      <c r="D155" s="248"/>
      <c r="E155" s="248"/>
      <c r="F155" s="248"/>
      <c r="G155" s="248"/>
      <c r="H155" s="248"/>
    </row>
    <row r="157" spans="2:8">
      <c r="B157" s="4" t="s">
        <v>17</v>
      </c>
    </row>
    <row r="158" spans="2:8" ht="15" thickBot="1">
      <c r="B158" s="5"/>
    </row>
    <row r="159" spans="2:8" ht="15.75">
      <c r="B159" s="10" t="s">
        <v>18</v>
      </c>
      <c r="C159" s="14"/>
    </row>
    <row r="160" spans="2:8">
      <c r="B160" s="6"/>
      <c r="C160" s="15"/>
    </row>
    <row r="161" spans="2:12">
      <c r="B161" s="43" t="s">
        <v>19</v>
      </c>
      <c r="C161" s="368">
        <v>0.05</v>
      </c>
    </row>
    <row r="162" spans="2:12">
      <c r="B162" s="43" t="s">
        <v>20</v>
      </c>
      <c r="C162" s="369">
        <v>10</v>
      </c>
      <c r="E162" s="300"/>
    </row>
    <row r="163" spans="2:12">
      <c r="B163" s="43" t="s">
        <v>222</v>
      </c>
      <c r="C163" s="370">
        <v>0.12092</v>
      </c>
    </row>
    <row r="164" spans="2:12">
      <c r="B164" s="43" t="s">
        <v>223</v>
      </c>
      <c r="C164" s="373">
        <f>46/12</f>
        <v>3.8333333333333335</v>
      </c>
    </row>
    <row r="165" spans="2:12">
      <c r="B165" s="43" t="s">
        <v>247</v>
      </c>
      <c r="C165" s="386">
        <v>180000</v>
      </c>
    </row>
    <row r="166" spans="2:12">
      <c r="B166" s="43" t="s">
        <v>21</v>
      </c>
      <c r="C166" s="371">
        <v>2.5000000000000001E-2</v>
      </c>
    </row>
    <row r="167" spans="2:12">
      <c r="B167" s="43" t="s">
        <v>22</v>
      </c>
      <c r="C167" s="371">
        <v>0.05</v>
      </c>
    </row>
    <row r="168" spans="2:12" ht="15" thickBot="1">
      <c r="B168" s="44" t="s">
        <v>65</v>
      </c>
      <c r="C168" s="372">
        <v>360</v>
      </c>
    </row>
    <row r="171" spans="2:12" ht="21" thickBot="1">
      <c r="B171" s="45" t="s">
        <v>23</v>
      </c>
      <c r="C171" s="47"/>
      <c r="D171" s="47"/>
      <c r="E171" s="47"/>
      <c r="F171" s="47"/>
      <c r="G171" s="47"/>
      <c r="H171" s="47"/>
      <c r="I171" s="47"/>
      <c r="J171" s="47"/>
      <c r="K171" s="47"/>
      <c r="L171" s="47"/>
    </row>
    <row r="172" spans="2:12" ht="15.75" thickTop="1" thickBot="1"/>
    <row r="173" spans="2:12" ht="15" thickBot="1">
      <c r="B173" s="7" t="s">
        <v>267</v>
      </c>
      <c r="C173" s="9">
        <f>start_year</f>
        <v>2013</v>
      </c>
      <c r="D173" s="9" t="s">
        <v>32</v>
      </c>
    </row>
    <row r="174" spans="2:12">
      <c r="B174" s="240" t="s">
        <v>233</v>
      </c>
      <c r="C174" s="264">
        <v>1500</v>
      </c>
      <c r="D174" s="265">
        <v>0.05</v>
      </c>
    </row>
    <row r="175" spans="2:12">
      <c r="B175" s="241" t="s">
        <v>234</v>
      </c>
      <c r="C175" s="266">
        <v>300</v>
      </c>
      <c r="D175" s="267">
        <v>0.05</v>
      </c>
    </row>
    <row r="176" spans="2:12" ht="15" thickBot="1">
      <c r="B176" s="242" t="s">
        <v>244</v>
      </c>
      <c r="C176" s="268">
        <v>300</v>
      </c>
      <c r="D176" s="269">
        <v>0.05</v>
      </c>
    </row>
    <row r="177" spans="2:4" ht="15" thickBot="1"/>
    <row r="178" spans="2:4" ht="15" thickBot="1">
      <c r="B178" s="7" t="s">
        <v>236</v>
      </c>
      <c r="C178" s="11">
        <f>start_year</f>
        <v>2013</v>
      </c>
      <c r="D178" s="11" t="s">
        <v>32</v>
      </c>
    </row>
    <row r="179" spans="2:4">
      <c r="B179" s="238" t="s">
        <v>233</v>
      </c>
      <c r="C179" s="264">
        <v>6000</v>
      </c>
      <c r="D179" s="265">
        <v>0.02</v>
      </c>
    </row>
    <row r="180" spans="2:4">
      <c r="B180" s="241" t="s">
        <v>234</v>
      </c>
      <c r="C180" s="266">
        <v>11719</v>
      </c>
      <c r="D180" s="267">
        <v>0.02</v>
      </c>
    </row>
    <row r="181" spans="2:4" ht="15" thickBot="1">
      <c r="B181" s="239" t="s">
        <v>243</v>
      </c>
      <c r="C181" s="268">
        <f>480*3</f>
        <v>1440</v>
      </c>
      <c r="D181" s="269">
        <v>0.02</v>
      </c>
    </row>
    <row r="182" spans="2:4" ht="15" thickBot="1"/>
    <row r="183" spans="2:4" ht="15" thickBot="1">
      <c r="B183" s="7" t="s">
        <v>24</v>
      </c>
      <c r="C183" s="9">
        <f>start_year</f>
        <v>2013</v>
      </c>
      <c r="D183" s="9" t="s">
        <v>32</v>
      </c>
    </row>
    <row r="184" spans="2:4">
      <c r="B184" s="238" t="s">
        <v>233</v>
      </c>
      <c r="C184" s="264">
        <v>50</v>
      </c>
      <c r="D184" s="265">
        <v>0.05</v>
      </c>
    </row>
    <row r="185" spans="2:4">
      <c r="B185" s="241" t="s">
        <v>234</v>
      </c>
      <c r="C185" s="266">
        <v>50</v>
      </c>
      <c r="D185" s="267">
        <v>0.05</v>
      </c>
    </row>
    <row r="186" spans="2:4" ht="15" thickBot="1">
      <c r="B186" s="239" t="s">
        <v>237</v>
      </c>
      <c r="C186" s="268">
        <v>50</v>
      </c>
      <c r="D186" s="269">
        <v>0.05</v>
      </c>
    </row>
    <row r="187" spans="2:4" ht="15" thickBot="1"/>
    <row r="188" spans="2:4" ht="15" thickBot="1">
      <c r="B188" s="7" t="s">
        <v>25</v>
      </c>
      <c r="C188" s="9">
        <f>start_year</f>
        <v>2013</v>
      </c>
      <c r="D188" s="9" t="s">
        <v>32</v>
      </c>
    </row>
    <row r="189" spans="2:4">
      <c r="B189" s="238" t="s">
        <v>233</v>
      </c>
      <c r="C189" s="387">
        <f t="shared" ref="C189:D191" si="28">C179</f>
        <v>6000</v>
      </c>
      <c r="D189" s="388">
        <f t="shared" si="28"/>
        <v>0.02</v>
      </c>
    </row>
    <row r="190" spans="2:4">
      <c r="B190" s="241" t="s">
        <v>234</v>
      </c>
      <c r="C190" s="389">
        <f t="shared" si="28"/>
        <v>11719</v>
      </c>
      <c r="D190" s="390">
        <f t="shared" si="28"/>
        <v>0.02</v>
      </c>
    </row>
    <row r="191" spans="2:4" ht="15" thickBot="1">
      <c r="B191" s="239" t="s">
        <v>237</v>
      </c>
      <c r="C191" s="391">
        <f t="shared" si="28"/>
        <v>1440</v>
      </c>
      <c r="D191" s="392">
        <f t="shared" si="28"/>
        <v>0.02</v>
      </c>
    </row>
  </sheetData>
  <mergeCells count="13">
    <mergeCell ref="E103:F103"/>
    <mergeCell ref="E100:F100"/>
    <mergeCell ref="E101:F101"/>
    <mergeCell ref="E95:F95"/>
    <mergeCell ref="E96:F96"/>
    <mergeCell ref="E97:F97"/>
    <mergeCell ref="E98:F98"/>
    <mergeCell ref="E99:F99"/>
    <mergeCell ref="E91:F91"/>
    <mergeCell ref="E92:F92"/>
    <mergeCell ref="E93:F93"/>
    <mergeCell ref="E94:F94"/>
    <mergeCell ref="E102:F10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opLeftCell="A13" zoomScaleNormal="100" workbookViewId="0"/>
  </sheetViews>
  <sheetFormatPr defaultRowHeight="15"/>
  <cols>
    <col min="1" max="1" width="9.140625" style="19"/>
    <col min="2" max="2" width="51.5703125" style="19" bestFit="1" customWidth="1"/>
    <col min="3" max="8" width="16.28515625" style="19" customWidth="1"/>
    <col min="9" max="16384" width="9.140625" style="19"/>
  </cols>
  <sheetData>
    <row r="1" spans="1:20" s="96" customFormat="1" ht="20.25">
      <c r="A1" s="86"/>
      <c r="B1" s="94" t="s">
        <v>43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3" spans="1:20" ht="25.5">
      <c r="B3" s="133"/>
    </row>
    <row r="5" spans="1:20" ht="15.75" thickBot="1"/>
    <row r="6" spans="1:20" ht="15.75" thickBot="1">
      <c r="B6" s="51"/>
      <c r="C6" s="119">
        <f>start_year</f>
        <v>2013</v>
      </c>
      <c r="D6" s="119">
        <f>C6+1</f>
        <v>2014</v>
      </c>
      <c r="E6" s="119">
        <f t="shared" ref="E6:H6" si="0">D6+1</f>
        <v>2015</v>
      </c>
      <c r="F6" s="119">
        <f t="shared" si="0"/>
        <v>2016</v>
      </c>
      <c r="G6" s="119">
        <f t="shared" si="0"/>
        <v>2017</v>
      </c>
      <c r="H6" s="119">
        <f t="shared" si="0"/>
        <v>2018</v>
      </c>
    </row>
    <row r="7" spans="1:20">
      <c r="A7" s="367"/>
      <c r="B7" s="53" t="s">
        <v>181</v>
      </c>
      <c r="C7" s="54"/>
      <c r="D7" s="54"/>
      <c r="E7" s="54"/>
      <c r="F7" s="54"/>
      <c r="G7" s="54"/>
      <c r="H7" s="54"/>
    </row>
    <row r="8" spans="1:20">
      <c r="A8" s="367"/>
      <c r="B8" s="120" t="s">
        <v>168</v>
      </c>
      <c r="C8" s="8">
        <f>Manpower!C25</f>
        <v>504000</v>
      </c>
      <c r="D8" s="8">
        <f>Manpower!D25</f>
        <v>529200.00000000012</v>
      </c>
      <c r="E8" s="8">
        <f>Manpower!E25</f>
        <v>555660</v>
      </c>
      <c r="F8" s="8">
        <f>Manpower!F25</f>
        <v>583443</v>
      </c>
      <c r="G8" s="8">
        <f>Manpower!G25</f>
        <v>612615.15000000014</v>
      </c>
      <c r="H8" s="8">
        <f>Manpower!H25</f>
        <v>643245.90749999997</v>
      </c>
    </row>
    <row r="9" spans="1:20">
      <c r="A9" s="367"/>
      <c r="B9" s="290" t="s">
        <v>163</v>
      </c>
      <c r="C9" s="8">
        <f>(Input!$C$93)*(1+Input!$C$167)^(C6-start_year)</f>
        <v>50000</v>
      </c>
      <c r="D9" s="8">
        <f>(Input!$C$93)*(1+Input!$C$167)^(D6-start_year)</f>
        <v>52500</v>
      </c>
      <c r="E9" s="8">
        <f>(Input!$C$93)*(1+Input!$C$167)^(E6-start_year)</f>
        <v>55125</v>
      </c>
      <c r="F9" s="8">
        <f>(Input!$C$93)*(1+Input!$C$167)^(F6-start_year)</f>
        <v>57881.250000000007</v>
      </c>
      <c r="G9" s="8">
        <f>(Input!$C$93)*(1+Input!$C$167)^(G6-start_year)</f>
        <v>60775.3125</v>
      </c>
      <c r="H9" s="8">
        <f>(Input!$C$93)*(1+Input!$C$167)^(H6-start_year)</f>
        <v>63814.078125000007</v>
      </c>
    </row>
    <row r="10" spans="1:20">
      <c r="A10" s="367"/>
      <c r="B10" s="120" t="s">
        <v>167</v>
      </c>
      <c r="C10" s="8">
        <f>(Input!$C$94)*(1+Input!$C$167)^(C6-start_year)</f>
        <v>24000</v>
      </c>
      <c r="D10" s="8">
        <f>(Input!$C$94)*(1+Input!$C$167)^(D6-start_year)</f>
        <v>25200</v>
      </c>
      <c r="E10" s="8">
        <f>(Input!$C$94)*(1+Input!$C$167)^(E6-start_year)</f>
        <v>26460</v>
      </c>
      <c r="F10" s="8">
        <f>(Input!$C$94)*(1+Input!$C$167)^(F6-start_year)</f>
        <v>27783.000000000004</v>
      </c>
      <c r="G10" s="8">
        <f>(Input!$C$94)*(1+Input!$C$167)^(G6-start_year)</f>
        <v>29172.15</v>
      </c>
      <c r="H10" s="8">
        <f>(Input!$C$94)*(1+Input!$C$167)^(H6-start_year)</f>
        <v>30630.757500000003</v>
      </c>
    </row>
    <row r="11" spans="1:20">
      <c r="A11" s="367"/>
      <c r="B11" s="120" t="s">
        <v>164</v>
      </c>
      <c r="C11" s="8">
        <f>Input!$C$95*(1+Input!$C$167)^(C6-start_year)</f>
        <v>35000</v>
      </c>
      <c r="D11" s="8">
        <f>Input!$C$95*(1+Input!$C$167)^(D6-start_year)</f>
        <v>36750</v>
      </c>
      <c r="E11" s="8">
        <f>Input!$C$95*(1+Input!$C$167)^(E6-start_year)</f>
        <v>38587.5</v>
      </c>
      <c r="F11" s="8">
        <f>Input!$C$95*(1+Input!$C$167)^(F6-start_year)</f>
        <v>40516.875000000007</v>
      </c>
      <c r="G11" s="8">
        <f>Input!$C$95*(1+Input!$C$167)^(G6-start_year)</f>
        <v>42542.71875</v>
      </c>
      <c r="H11" s="8">
        <f>Input!$C$95*(1+Input!$C$167)^(H6-start_year)</f>
        <v>44669.854687500003</v>
      </c>
    </row>
    <row r="12" spans="1:20">
      <c r="A12" s="367"/>
      <c r="B12" s="121" t="s">
        <v>165</v>
      </c>
      <c r="C12" s="8">
        <f>Input!$C$96*(1+Input!$C$167)^(C6-start_year)</f>
        <v>12000</v>
      </c>
      <c r="D12" s="8">
        <f>Input!$C$96*(1+Input!$C$167)^(D6-start_year)</f>
        <v>12600</v>
      </c>
      <c r="E12" s="8">
        <f>Input!$C$96*(1+Input!$C$167)^(E6-start_year)</f>
        <v>13230</v>
      </c>
      <c r="F12" s="8">
        <f>Input!$C$96*(1+Input!$C$167)^(F6-start_year)</f>
        <v>13891.500000000002</v>
      </c>
      <c r="G12" s="8">
        <f>Input!$C$96*(1+Input!$C$167)^(G6-start_year)</f>
        <v>14586.075000000001</v>
      </c>
      <c r="H12" s="8">
        <f>Input!$C$96*(1+Input!$C$167)^(H6-start_year)</f>
        <v>15315.378750000002</v>
      </c>
    </row>
    <row r="13" spans="1:20" ht="15.75" thickBot="1">
      <c r="A13" s="367"/>
      <c r="B13" s="122" t="s">
        <v>44</v>
      </c>
      <c r="C13" s="123">
        <f t="shared" ref="C13:H13" si="1">SUM(C8:C12)</f>
        <v>625000</v>
      </c>
      <c r="D13" s="123">
        <f t="shared" si="1"/>
        <v>656250.00000000012</v>
      </c>
      <c r="E13" s="123">
        <f t="shared" si="1"/>
        <v>689062.5</v>
      </c>
      <c r="F13" s="123">
        <f t="shared" si="1"/>
        <v>723515.625</v>
      </c>
      <c r="G13" s="123">
        <f t="shared" si="1"/>
        <v>759691.40625000012</v>
      </c>
      <c r="H13" s="123">
        <f t="shared" si="1"/>
        <v>797675.9765625</v>
      </c>
    </row>
    <row r="14" spans="1:20" ht="15.75" thickBot="1">
      <c r="A14" s="367"/>
      <c r="B14"/>
      <c r="C14" s="124"/>
      <c r="D14" s="124"/>
      <c r="E14" s="124"/>
      <c r="F14" s="124"/>
      <c r="G14" s="124"/>
      <c r="H14" s="124"/>
    </row>
    <row r="15" spans="1:20" ht="15.75" thickBot="1">
      <c r="A15" s="367"/>
      <c r="B15" s="125" t="s">
        <v>176</v>
      </c>
      <c r="C15" s="126"/>
      <c r="D15" s="126"/>
      <c r="E15" s="126"/>
      <c r="F15" s="126"/>
      <c r="G15" s="126"/>
      <c r="H15" s="126"/>
    </row>
    <row r="16" spans="1:20">
      <c r="A16" s="367"/>
      <c r="B16" s="127" t="s">
        <v>178</v>
      </c>
      <c r="C16" s="52">
        <f>Manpower!C39</f>
        <v>180000</v>
      </c>
      <c r="D16" s="52">
        <f>Manpower!D39</f>
        <v>189000.00000000003</v>
      </c>
      <c r="E16" s="52">
        <f>Manpower!E39</f>
        <v>198450</v>
      </c>
      <c r="F16" s="52">
        <f>Manpower!F39</f>
        <v>208372.5</v>
      </c>
      <c r="G16" s="52">
        <f>Manpower!G39</f>
        <v>218791.12500000003</v>
      </c>
      <c r="H16" s="52">
        <f>Manpower!H39</f>
        <v>229730.68125000002</v>
      </c>
    </row>
    <row r="17" spans="1:8">
      <c r="A17" s="367"/>
      <c r="B17" s="120" t="s">
        <v>177</v>
      </c>
      <c r="C17" s="8">
        <f>(Input!$C$98)*(1+Input!$C$167)^(C6-start_year)</f>
        <v>48000</v>
      </c>
      <c r="D17" s="8">
        <f>(Input!$C$98)*(1+Input!$C$167)^(D6-start_year)</f>
        <v>50400</v>
      </c>
      <c r="E17" s="8">
        <f>(Input!$C$98)*(1+Input!$C$167)^(E6-start_year)</f>
        <v>52920</v>
      </c>
      <c r="F17" s="8">
        <f>(Input!$C$98)*(1+Input!$C$167)^(F6-start_year)</f>
        <v>55566.000000000007</v>
      </c>
      <c r="G17" s="8">
        <f>(Input!$C$98)*(1+Input!$C$167)^(G6-start_year)</f>
        <v>58344.3</v>
      </c>
      <c r="H17" s="8">
        <f>(Input!$C$98)*(1+Input!$C$167)^(H6-start_year)</f>
        <v>61261.515000000007</v>
      </c>
    </row>
    <row r="18" spans="1:8">
      <c r="A18" s="367"/>
      <c r="B18" s="120" t="s">
        <v>180</v>
      </c>
      <c r="C18" s="8">
        <f>(Input!$C$99)*(1+Input!$C$167)^(C6-start_year)</f>
        <v>60000</v>
      </c>
      <c r="D18" s="8">
        <f>(Input!$C$99)*(1+Input!$C$167)^(D6-start_year)</f>
        <v>63000</v>
      </c>
      <c r="E18" s="8">
        <f>(Input!$C$99)*(1+Input!$C$167)^(E6-start_year)</f>
        <v>66150</v>
      </c>
      <c r="F18" s="8">
        <f>(Input!$C$99)*(1+Input!$C$167)^(F6-start_year)</f>
        <v>69457.500000000015</v>
      </c>
      <c r="G18" s="8">
        <f>(Input!$C$99)*(1+Input!$C$167)^(G6-start_year)</f>
        <v>72930.375</v>
      </c>
      <c r="H18" s="8">
        <f>(Input!$C$99)*(1+Input!$C$167)^(H6-start_year)</f>
        <v>76576.893750000003</v>
      </c>
    </row>
    <row r="19" spans="1:8" ht="15.75" thickBot="1">
      <c r="A19" s="367"/>
      <c r="B19" s="122" t="s">
        <v>45</v>
      </c>
      <c r="C19" s="123">
        <f t="shared" ref="C19:H19" si="2">SUM(C16:C18)</f>
        <v>288000</v>
      </c>
      <c r="D19" s="123">
        <f t="shared" si="2"/>
        <v>302400</v>
      </c>
      <c r="E19" s="123">
        <f t="shared" si="2"/>
        <v>317520</v>
      </c>
      <c r="F19" s="123">
        <f t="shared" si="2"/>
        <v>333396</v>
      </c>
      <c r="G19" s="123">
        <f t="shared" si="2"/>
        <v>350065.80000000005</v>
      </c>
      <c r="H19" s="123">
        <f t="shared" si="2"/>
        <v>367569.09</v>
      </c>
    </row>
    <row r="20" spans="1:8" ht="15.75" thickBot="1">
      <c r="A20" s="367"/>
      <c r="B20" s="128"/>
      <c r="C20" s="129"/>
      <c r="D20" s="129"/>
      <c r="E20" s="129"/>
      <c r="F20" s="129"/>
      <c r="G20" s="129"/>
      <c r="H20" s="129"/>
    </row>
    <row r="21" spans="1:8">
      <c r="A21" s="367"/>
      <c r="B21" s="53" t="s">
        <v>182</v>
      </c>
      <c r="C21" s="130"/>
      <c r="D21" s="130"/>
      <c r="E21" s="130"/>
      <c r="F21" s="130"/>
      <c r="G21" s="130"/>
      <c r="H21" s="130"/>
    </row>
    <row r="22" spans="1:8">
      <c r="A22" s="367"/>
      <c r="B22" s="120" t="s">
        <v>3</v>
      </c>
      <c r="C22" s="8">
        <f>Input!C23*Input!C29+Input!C24*Input!C30+Input!C25*Input!C31</f>
        <v>957950</v>
      </c>
      <c r="D22" s="8">
        <f>Input!D23*Input!D29+Input!D24*Input!D30+Input!D25*Input!D31</f>
        <v>1025964.4500000001</v>
      </c>
      <c r="E22" s="8">
        <f>Input!E23*Input!E29+Input!E24*Input!E30+Input!E25*Input!E31</f>
        <v>1098807.9259500001</v>
      </c>
      <c r="F22" s="8">
        <f>Input!F23*Input!F29+Input!F24*Input!F30+Input!F25*Input!F31</f>
        <v>1176823.2886924502</v>
      </c>
      <c r="G22" s="8">
        <f>Input!G23*Input!G29+Input!G24*Input!G30+Input!G25*Input!G31</f>
        <v>1260377.7421896141</v>
      </c>
      <c r="H22" s="8">
        <f>Input!H23*Input!H29+Input!H24*Input!H30+Input!H25*Input!H31</f>
        <v>1349864.5618850768</v>
      </c>
    </row>
    <row r="23" spans="1:8">
      <c r="A23" s="367"/>
      <c r="B23" s="120" t="s">
        <v>179</v>
      </c>
      <c r="C23" s="8">
        <f>Manpower!C53</f>
        <v>480000</v>
      </c>
      <c r="D23" s="8">
        <f>Manpower!D53</f>
        <v>504000</v>
      </c>
      <c r="E23" s="8">
        <f>Manpower!E53</f>
        <v>529200</v>
      </c>
      <c r="F23" s="8">
        <f>Manpower!F53</f>
        <v>555660.00000000012</v>
      </c>
      <c r="G23" s="8">
        <f>Manpower!G53</f>
        <v>583443</v>
      </c>
      <c r="H23" s="8">
        <f>Manpower!H53</f>
        <v>612615.15000000014</v>
      </c>
    </row>
    <row r="24" spans="1:8" ht="15.75" thickBot="1">
      <c r="B24" s="122" t="s">
        <v>46</v>
      </c>
      <c r="C24" s="123">
        <f t="shared" ref="C24:H24" si="3">SUM(C22:C23)</f>
        <v>1437950</v>
      </c>
      <c r="D24" s="123">
        <f t="shared" si="3"/>
        <v>1529964.4500000002</v>
      </c>
      <c r="E24" s="123">
        <f t="shared" si="3"/>
        <v>1628007.9259500001</v>
      </c>
      <c r="F24" s="123">
        <f t="shared" si="3"/>
        <v>1732483.2886924502</v>
      </c>
      <c r="G24" s="123">
        <f t="shared" si="3"/>
        <v>1843820.7421896141</v>
      </c>
      <c r="H24" s="123">
        <f t="shared" si="3"/>
        <v>1962479.7118850769</v>
      </c>
    </row>
    <row r="25" spans="1:8" ht="15.75" thickBot="1">
      <c r="B25"/>
      <c r="C25" s="124"/>
      <c r="D25" s="124"/>
      <c r="E25" s="124"/>
      <c r="F25" s="124"/>
      <c r="G25" s="124"/>
      <c r="H25" s="124"/>
    </row>
    <row r="26" spans="1:8" ht="15.75" thickBot="1">
      <c r="B26" s="131" t="s">
        <v>47</v>
      </c>
      <c r="C26" s="132">
        <f t="shared" ref="C26:H26" si="4">C13+C19+C24</f>
        <v>2350950</v>
      </c>
      <c r="D26" s="132">
        <f t="shared" si="4"/>
        <v>2488614.4500000002</v>
      </c>
      <c r="E26" s="132">
        <f t="shared" si="4"/>
        <v>2634590.4259500001</v>
      </c>
      <c r="F26" s="132">
        <f t="shared" si="4"/>
        <v>2789394.9136924502</v>
      </c>
      <c r="G26" s="132">
        <f t="shared" si="4"/>
        <v>2953577.9484396144</v>
      </c>
      <c r="H26" s="132">
        <f t="shared" si="4"/>
        <v>3127724.7784475768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9"/>
  <sheetViews>
    <sheetView zoomScaleNormal="100" workbookViewId="0"/>
  </sheetViews>
  <sheetFormatPr defaultRowHeight="15"/>
  <cols>
    <col min="1" max="1" width="9.140625" style="19"/>
    <col min="2" max="2" width="42.42578125" style="19" bestFit="1" customWidth="1"/>
    <col min="3" max="8" width="16.28515625" style="19" customWidth="1"/>
    <col min="9" max="16384" width="9.140625" style="19"/>
  </cols>
  <sheetData>
    <row r="1" spans="1:20" s="96" customFormat="1" ht="20.25">
      <c r="A1" s="86"/>
      <c r="B1" s="94" t="s">
        <v>49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3" spans="1:20">
      <c r="B3" s="383" t="s">
        <v>231</v>
      </c>
      <c r="C3" s="384">
        <f>Input!C162</f>
        <v>10</v>
      </c>
    </row>
    <row r="4" spans="1:20" ht="15.75" thickBot="1">
      <c r="B4" s="157"/>
      <c r="C4" s="19">
        <v>1</v>
      </c>
      <c r="D4" s="19">
        <v>2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8</v>
      </c>
      <c r="K4" s="19">
        <v>9</v>
      </c>
      <c r="L4" s="19">
        <v>10</v>
      </c>
      <c r="M4" s="19">
        <v>11</v>
      </c>
      <c r="N4" s="19">
        <v>12</v>
      </c>
      <c r="O4" s="19">
        <v>13</v>
      </c>
      <c r="P4" s="19">
        <v>14</v>
      </c>
      <c r="Q4" s="19">
        <v>15</v>
      </c>
      <c r="R4" s="19">
        <v>16</v>
      </c>
    </row>
    <row r="5" spans="1:20" ht="15.75" thickBot="1">
      <c r="B5" s="51"/>
      <c r="C5" s="146">
        <f>start_year</f>
        <v>2013</v>
      </c>
      <c r="D5" s="146">
        <f>C5+1</f>
        <v>2014</v>
      </c>
      <c r="E5" s="146">
        <f t="shared" ref="E5:H5" si="0">D5+1</f>
        <v>2015</v>
      </c>
      <c r="F5" s="146">
        <f t="shared" si="0"/>
        <v>2016</v>
      </c>
      <c r="G5" s="146">
        <f t="shared" si="0"/>
        <v>2017</v>
      </c>
      <c r="H5" s="146">
        <f t="shared" si="0"/>
        <v>2018</v>
      </c>
    </row>
    <row r="6" spans="1:20">
      <c r="B6" s="53" t="s">
        <v>50</v>
      </c>
      <c r="C6" s="54"/>
      <c r="D6" s="54"/>
      <c r="E6" s="54"/>
      <c r="F6" s="54"/>
      <c r="G6" s="54"/>
      <c r="H6" s="147"/>
    </row>
    <row r="7" spans="1:20">
      <c r="B7" s="120" t="s">
        <v>51</v>
      </c>
      <c r="C7" s="8">
        <f>Input!C121</f>
        <v>372000</v>
      </c>
      <c r="D7" s="8">
        <f>Input!D121</f>
        <v>0</v>
      </c>
      <c r="E7" s="8">
        <f>Input!E121</f>
        <v>0</v>
      </c>
      <c r="F7" s="8">
        <f>Input!F121</f>
        <v>0</v>
      </c>
      <c r="G7" s="8">
        <f>Input!G121</f>
        <v>0</v>
      </c>
      <c r="H7" s="8">
        <f>Input!H121</f>
        <v>0</v>
      </c>
    </row>
    <row r="8" spans="1:20" ht="15.75" thickBot="1">
      <c r="B8" s="122" t="s">
        <v>52</v>
      </c>
      <c r="C8" s="148">
        <f>SUM($C7:C7)</f>
        <v>372000</v>
      </c>
      <c r="D8" s="148">
        <f>SUM($C7:D7)</f>
        <v>372000</v>
      </c>
      <c r="E8" s="148">
        <f>SUM($C7:E7)</f>
        <v>372000</v>
      </c>
      <c r="F8" s="148">
        <f>SUM($C7:F7)</f>
        <v>372000</v>
      </c>
      <c r="G8" s="148">
        <f>SUM($C7:G7)</f>
        <v>372000</v>
      </c>
      <c r="H8" s="149">
        <f>SUM($C7:H7)</f>
        <v>372000</v>
      </c>
    </row>
    <row r="9" spans="1:20" ht="15.75" thickBot="1">
      <c r="B9"/>
      <c r="C9"/>
      <c r="D9"/>
      <c r="E9"/>
      <c r="F9"/>
      <c r="G9"/>
      <c r="H9"/>
    </row>
    <row r="10" spans="1:20">
      <c r="B10" s="150" t="s">
        <v>53</v>
      </c>
      <c r="C10" s="151">
        <f>C8</f>
        <v>372000</v>
      </c>
      <c r="D10" s="151">
        <f>C19+D7</f>
        <v>334800</v>
      </c>
      <c r="E10" s="151">
        <f t="shared" ref="E10:H10" si="1">D19+E7</f>
        <v>297600</v>
      </c>
      <c r="F10" s="151">
        <f t="shared" si="1"/>
        <v>260400</v>
      </c>
      <c r="G10" s="151">
        <f t="shared" si="1"/>
        <v>223200</v>
      </c>
      <c r="H10" s="152">
        <f t="shared" si="1"/>
        <v>186000</v>
      </c>
    </row>
    <row r="11" spans="1:20" hidden="1">
      <c r="B11" s="153"/>
      <c r="C11" s="8">
        <f>SUM(C7)/Depreciation_T</f>
        <v>37200</v>
      </c>
      <c r="D11" s="154">
        <f>C11+D7/Depreciation_T</f>
        <v>37200</v>
      </c>
      <c r="E11" s="154">
        <f>D11+E7/Depreciation_T</f>
        <v>37200</v>
      </c>
      <c r="F11" s="154">
        <f>E11+F7/Depreciation_T</f>
        <v>37200</v>
      </c>
      <c r="G11" s="154">
        <f>F11+G7/Depreciation_T</f>
        <v>37200</v>
      </c>
      <c r="H11" s="155">
        <f>G11+H7/Depreciation_T</f>
        <v>37200</v>
      </c>
    </row>
    <row r="12" spans="1:20">
      <c r="B12" s="375" t="s">
        <v>232</v>
      </c>
      <c r="C12" s="176">
        <f t="shared" ref="C12:H12" si="2">SUM(C13:C18)</f>
        <v>37200</v>
      </c>
      <c r="D12" s="176">
        <f t="shared" si="2"/>
        <v>37200</v>
      </c>
      <c r="E12" s="176">
        <f t="shared" si="2"/>
        <v>37200</v>
      </c>
      <c r="F12" s="176">
        <f t="shared" si="2"/>
        <v>37200</v>
      </c>
      <c r="G12" s="176">
        <f t="shared" si="2"/>
        <v>37200</v>
      </c>
      <c r="H12" s="206">
        <f t="shared" si="2"/>
        <v>37200</v>
      </c>
    </row>
    <row r="13" spans="1:20">
      <c r="B13" s="121" t="s">
        <v>225</v>
      </c>
      <c r="C13" s="171">
        <f t="shared" ref="C13:H13" si="3">IF(C4&lt;=$C$3,$C$7/$C$3,0)</f>
        <v>37200</v>
      </c>
      <c r="D13" s="171">
        <f t="shared" si="3"/>
        <v>37200</v>
      </c>
      <c r="E13" s="171">
        <f t="shared" si="3"/>
        <v>37200</v>
      </c>
      <c r="F13" s="171">
        <f t="shared" si="3"/>
        <v>37200</v>
      </c>
      <c r="G13" s="171">
        <f t="shared" si="3"/>
        <v>37200</v>
      </c>
      <c r="H13" s="381">
        <f t="shared" si="3"/>
        <v>37200</v>
      </c>
    </row>
    <row r="14" spans="1:20">
      <c r="B14" s="121" t="s">
        <v>226</v>
      </c>
      <c r="C14" s="171"/>
      <c r="D14" s="171">
        <f>IF((D4-1)&lt;=$C$3,$D$7/$C$3,0)</f>
        <v>0</v>
      </c>
      <c r="E14" s="171">
        <f>IF((E4-1)&lt;=$C$3,$D$7/$C$3,0)</f>
        <v>0</v>
      </c>
      <c r="F14" s="171">
        <f>IF((F4-1)&lt;=$C$3,$D$7/$C$3,0)</f>
        <v>0</v>
      </c>
      <c r="G14" s="171">
        <f>IF((G4-1)&lt;=$C$3,$D$7/$C$3,0)</f>
        <v>0</v>
      </c>
      <c r="H14" s="381">
        <f>IF((H4-1)&lt;=$C$3,$D$7/$C$3,0)</f>
        <v>0</v>
      </c>
      <c r="I14" s="376"/>
      <c r="J14" s="376"/>
      <c r="K14" s="376"/>
      <c r="L14" s="376"/>
      <c r="M14" s="376"/>
      <c r="N14" s="376"/>
    </row>
    <row r="15" spans="1:20">
      <c r="B15" s="121" t="s">
        <v>227</v>
      </c>
      <c r="C15" s="171"/>
      <c r="D15" s="171"/>
      <c r="E15" s="171">
        <f>IF((E4-2)&lt;=$C$3,$E$7/$C$3,0)</f>
        <v>0</v>
      </c>
      <c r="F15" s="171">
        <f>IF((F4-2)&lt;=$C$3,$E$7/$C$3,0)</f>
        <v>0</v>
      </c>
      <c r="G15" s="171">
        <f>IF((G4-2)&lt;=$C$3,$E$7/$C$3,0)</f>
        <v>0</v>
      </c>
      <c r="H15" s="381">
        <f>IF((H4-2)&lt;=$C$3,$E$7/$C$3,0)</f>
        <v>0</v>
      </c>
      <c r="I15" s="376"/>
      <c r="J15" s="376"/>
      <c r="K15" s="376"/>
      <c r="L15" s="376"/>
      <c r="M15" s="376"/>
      <c r="N15" s="376"/>
      <c r="O15" s="376"/>
      <c r="P15" s="376"/>
      <c r="Q15" s="55"/>
      <c r="R15" s="55"/>
      <c r="S15" s="55"/>
    </row>
    <row r="16" spans="1:20">
      <c r="B16" s="121" t="s">
        <v>228</v>
      </c>
      <c r="C16" s="171"/>
      <c r="D16" s="171"/>
      <c r="E16" s="171"/>
      <c r="F16" s="171">
        <f>IF((F4-3)&lt;=$C$3,$F$7/$C$3,0)</f>
        <v>0</v>
      </c>
      <c r="G16" s="171">
        <f>IF((G4-3)&lt;=$C$3,$F$7/$C$3,0)</f>
        <v>0</v>
      </c>
      <c r="H16" s="381">
        <f>IF((H4-3)&lt;=$C$3,$F$7/$C$3,0)</f>
        <v>0</v>
      </c>
      <c r="I16" s="376"/>
      <c r="J16" s="376"/>
      <c r="K16" s="376"/>
      <c r="L16" s="376"/>
      <c r="M16" s="376"/>
      <c r="N16" s="376"/>
      <c r="O16" s="376"/>
      <c r="P16" s="376"/>
      <c r="Q16" s="376"/>
      <c r="R16" s="55"/>
      <c r="S16" s="55"/>
    </row>
    <row r="17" spans="2:19 16384:16384">
      <c r="B17" s="121" t="s">
        <v>229</v>
      </c>
      <c r="C17" s="171"/>
      <c r="D17" s="171"/>
      <c r="E17" s="171"/>
      <c r="F17" s="171"/>
      <c r="G17" s="171">
        <f>IF((G4-4)&lt;=$C$3,$G$7/$C$3,0)</f>
        <v>0</v>
      </c>
      <c r="H17" s="381">
        <f>IF((H4-4)&lt;=$C$3,$G$7/$C$3,0)</f>
        <v>0</v>
      </c>
      <c r="I17" s="376"/>
      <c r="J17" s="376"/>
      <c r="K17" s="376"/>
      <c r="L17" s="376"/>
      <c r="M17" s="376"/>
      <c r="N17" s="376"/>
      <c r="O17" s="376"/>
      <c r="P17" s="376"/>
      <c r="Q17" s="376"/>
      <c r="R17" s="55"/>
      <c r="S17" s="55"/>
    </row>
    <row r="18" spans="2:19 16384:16384">
      <c r="B18" s="121" t="s">
        <v>230</v>
      </c>
      <c r="C18" s="171"/>
      <c r="D18" s="171"/>
      <c r="E18" s="171"/>
      <c r="F18" s="171"/>
      <c r="G18" s="171"/>
      <c r="H18" s="381">
        <f>IF((H4-5)&lt;=$C$3,$H$7/$C$3,0)</f>
        <v>0</v>
      </c>
      <c r="I18" s="376"/>
      <c r="J18" s="376"/>
      <c r="K18" s="376"/>
      <c r="L18" s="376"/>
      <c r="M18" s="376"/>
      <c r="N18" s="376"/>
      <c r="O18" s="376"/>
      <c r="P18" s="376"/>
      <c r="Q18" s="376"/>
      <c r="R18" s="376"/>
      <c r="S18" s="55"/>
      <c r="XFD18" s="171"/>
    </row>
    <row r="19" spans="2:19 16384:16384" ht="15.75" thickBot="1">
      <c r="B19" s="122" t="s">
        <v>55</v>
      </c>
      <c r="C19" s="156">
        <f>C10-C12</f>
        <v>334800</v>
      </c>
      <c r="D19" s="156">
        <f>D10-D12</f>
        <v>297600</v>
      </c>
      <c r="E19" s="156">
        <f t="shared" ref="E19:H19" si="4">E10-E12</f>
        <v>260400</v>
      </c>
      <c r="F19" s="156">
        <f t="shared" si="4"/>
        <v>223200</v>
      </c>
      <c r="G19" s="156">
        <f t="shared" si="4"/>
        <v>186000</v>
      </c>
      <c r="H19" s="382">
        <f t="shared" si="4"/>
        <v>148800</v>
      </c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89"/>
  <sheetViews>
    <sheetView topLeftCell="A31" zoomScaleNormal="100" workbookViewId="0">
      <selection activeCell="D25" sqref="D25"/>
    </sheetView>
  </sheetViews>
  <sheetFormatPr defaultRowHeight="15"/>
  <cols>
    <col min="1" max="1" width="9.140625" style="19"/>
    <col min="2" max="2" width="40.42578125" style="19" customWidth="1"/>
    <col min="3" max="8" width="16.28515625" style="19" customWidth="1"/>
    <col min="9" max="16384" width="9.140625" style="19"/>
  </cols>
  <sheetData>
    <row r="1" spans="1:20" s="96" customFormat="1" ht="20.25">
      <c r="A1" s="86"/>
      <c r="B1" s="94" t="s">
        <v>67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4" spans="1:20" ht="15.75" thickBot="1">
      <c r="B4" s="173" t="s">
        <v>68</v>
      </c>
      <c r="C4" s="51"/>
      <c r="D4" s="51"/>
      <c r="E4" s="51"/>
      <c r="F4" s="51"/>
      <c r="G4" s="51"/>
      <c r="H4" s="51"/>
    </row>
    <row r="5" spans="1:20" ht="15.75" thickBot="1">
      <c r="B5" s="51"/>
      <c r="C5" s="185">
        <f>start_year</f>
        <v>2013</v>
      </c>
      <c r="D5" s="185">
        <f>C5+1</f>
        <v>2014</v>
      </c>
      <c r="E5" s="185">
        <f>D5+1</f>
        <v>2015</v>
      </c>
      <c r="F5" s="185">
        <f>E5+1</f>
        <v>2016</v>
      </c>
      <c r="G5" s="185">
        <f t="shared" ref="G5:H5" si="0">F5+1</f>
        <v>2017</v>
      </c>
      <c r="H5" s="185">
        <f t="shared" si="0"/>
        <v>2018</v>
      </c>
    </row>
    <row r="6" spans="1:20">
      <c r="B6" s="53" t="s">
        <v>69</v>
      </c>
      <c r="C6" s="54"/>
      <c r="D6" s="54"/>
      <c r="E6" s="54"/>
      <c r="F6" s="54"/>
      <c r="G6" s="54"/>
      <c r="H6" s="147"/>
    </row>
    <row r="7" spans="1:20">
      <c r="B7" s="203" t="s">
        <v>69</v>
      </c>
      <c r="C7" s="175">
        <f>Revenues!C11</f>
        <v>12947700</v>
      </c>
      <c r="D7" s="175">
        <f>Revenues!D11</f>
        <v>13866986.699999999</v>
      </c>
      <c r="E7" s="175">
        <f>Revenues!E11</f>
        <v>14851542.7557</v>
      </c>
      <c r="F7" s="175">
        <f>Revenues!F11</f>
        <v>15906002.291354701</v>
      </c>
      <c r="G7" s="175">
        <f>Revenues!G11</f>
        <v>17035328.454040885</v>
      </c>
      <c r="H7" s="204">
        <f>Revenues!H11</f>
        <v>18244836.774277791</v>
      </c>
    </row>
    <row r="8" spans="1:20">
      <c r="B8" s="205" t="s">
        <v>70</v>
      </c>
      <c r="C8" s="176">
        <f>SUM(C7)</f>
        <v>12947700</v>
      </c>
      <c r="D8" s="176">
        <f>SUM(D7)</f>
        <v>13866986.699999999</v>
      </c>
      <c r="E8" s="176">
        <f>SUM(E7)</f>
        <v>14851542.7557</v>
      </c>
      <c r="F8" s="176">
        <f>SUM(F7)</f>
        <v>15906002.291354701</v>
      </c>
      <c r="G8" s="176">
        <f t="shared" ref="G8:H8" si="1">SUM(G7)</f>
        <v>17035328.454040885</v>
      </c>
      <c r="H8" s="206">
        <f t="shared" si="1"/>
        <v>18244836.774277791</v>
      </c>
    </row>
    <row r="9" spans="1:20">
      <c r="B9" s="203"/>
      <c r="C9" s="176"/>
      <c r="D9" s="176"/>
      <c r="E9" s="176"/>
      <c r="F9" s="176"/>
      <c r="G9" s="176"/>
      <c r="H9" s="206"/>
    </row>
    <row r="10" spans="1:20">
      <c r="B10" s="190" t="s">
        <v>13</v>
      </c>
      <c r="C10" s="177">
        <f>Costs!C24</f>
        <v>1437950</v>
      </c>
      <c r="D10" s="177">
        <f>Costs!D24</f>
        <v>1529964.4500000002</v>
      </c>
      <c r="E10" s="177">
        <f>Costs!E24</f>
        <v>1628007.9259500001</v>
      </c>
      <c r="F10" s="177">
        <f>Costs!F24</f>
        <v>1732483.2886924502</v>
      </c>
      <c r="G10" s="177">
        <f>Costs!G24</f>
        <v>1843820.7421896141</v>
      </c>
      <c r="H10" s="207">
        <f>Costs!H24</f>
        <v>1962479.7118850769</v>
      </c>
    </row>
    <row r="11" spans="1:20">
      <c r="B11" s="208"/>
      <c r="C11" s="178"/>
      <c r="D11" s="178"/>
      <c r="E11" s="178"/>
      <c r="F11" s="178"/>
      <c r="G11" s="178"/>
      <c r="H11" s="209"/>
    </row>
    <row r="12" spans="1:20">
      <c r="B12" s="200" t="s">
        <v>71</v>
      </c>
      <c r="C12" s="179">
        <f>C8-C10</f>
        <v>11509750</v>
      </c>
      <c r="D12" s="179">
        <f t="shared" ref="D12:H12" si="2">D8-D10</f>
        <v>12337022.25</v>
      </c>
      <c r="E12" s="179">
        <f t="shared" si="2"/>
        <v>13223534.82975</v>
      </c>
      <c r="F12" s="179">
        <f t="shared" si="2"/>
        <v>14173519.002662251</v>
      </c>
      <c r="G12" s="179">
        <f t="shared" si="2"/>
        <v>15191507.711851271</v>
      </c>
      <c r="H12" s="201">
        <f t="shared" si="2"/>
        <v>16282357.062392715</v>
      </c>
    </row>
    <row r="13" spans="1:20">
      <c r="B13" s="208" t="s">
        <v>72</v>
      </c>
      <c r="C13" s="180">
        <f t="shared" ref="C13:H13" si="3">C12/C8</f>
        <v>0.88894166531507524</v>
      </c>
      <c r="D13" s="180">
        <f t="shared" si="3"/>
        <v>0.88966857161549029</v>
      </c>
      <c r="E13" s="180">
        <f t="shared" si="3"/>
        <v>0.89038122485119109</v>
      </c>
      <c r="F13" s="180">
        <f t="shared" si="3"/>
        <v>0.89107990449403518</v>
      </c>
      <c r="G13" s="180">
        <f t="shared" si="3"/>
        <v>0.89176488453603908</v>
      </c>
      <c r="H13" s="210">
        <f t="shared" si="3"/>
        <v>0.89243643359682734</v>
      </c>
    </row>
    <row r="14" spans="1:20">
      <c r="B14" s="203"/>
      <c r="C14" s="176"/>
      <c r="D14" s="176"/>
      <c r="E14" s="176"/>
      <c r="F14" s="176"/>
      <c r="G14" s="176"/>
      <c r="H14" s="206"/>
    </row>
    <row r="15" spans="1:20">
      <c r="B15" s="190" t="s">
        <v>242</v>
      </c>
      <c r="C15" s="181"/>
      <c r="D15" s="181"/>
      <c r="E15" s="181"/>
      <c r="F15" s="181"/>
      <c r="G15" s="181"/>
      <c r="H15" s="211"/>
    </row>
    <row r="16" spans="1:20">
      <c r="B16" s="208" t="s">
        <v>268</v>
      </c>
      <c r="C16" s="178">
        <f>Costs!C13</f>
        <v>625000</v>
      </c>
      <c r="D16" s="178">
        <f>Costs!D13</f>
        <v>656250.00000000012</v>
      </c>
      <c r="E16" s="178">
        <f>Costs!E13</f>
        <v>689062.5</v>
      </c>
      <c r="F16" s="178">
        <f>Costs!F13</f>
        <v>723515.625</v>
      </c>
      <c r="G16" s="178">
        <f>Costs!G13</f>
        <v>759691.40625000012</v>
      </c>
      <c r="H16" s="209">
        <f>Costs!H13</f>
        <v>797675.9765625</v>
      </c>
    </row>
    <row r="17" spans="2:8">
      <c r="B17" s="208" t="s">
        <v>241</v>
      </c>
      <c r="C17" s="178">
        <f>Costs!C19</f>
        <v>288000</v>
      </c>
      <c r="D17" s="178">
        <f>Costs!D19</f>
        <v>302400</v>
      </c>
      <c r="E17" s="178">
        <f>Costs!E19</f>
        <v>317520</v>
      </c>
      <c r="F17" s="178">
        <f>Costs!F19</f>
        <v>333396</v>
      </c>
      <c r="G17" s="178">
        <f>Costs!G19</f>
        <v>350065.80000000005</v>
      </c>
      <c r="H17" s="209">
        <f>Costs!H19</f>
        <v>367569.09</v>
      </c>
    </row>
    <row r="18" spans="2:8">
      <c r="B18" s="208" t="s">
        <v>139</v>
      </c>
      <c r="C18" s="178">
        <f>Input!$C$165</f>
        <v>180000</v>
      </c>
      <c r="D18" s="178">
        <f>Input!$C$165</f>
        <v>180000</v>
      </c>
      <c r="E18" s="178">
        <f>Input!$C$165</f>
        <v>180000</v>
      </c>
      <c r="F18" s="178">
        <f>Input!$C$165</f>
        <v>180000</v>
      </c>
      <c r="G18" s="178">
        <f>Input!$C$165</f>
        <v>180000</v>
      </c>
      <c r="H18" s="209">
        <f>Input!$C$165</f>
        <v>180000</v>
      </c>
    </row>
    <row r="19" spans="2:8">
      <c r="B19" s="200" t="s">
        <v>73</v>
      </c>
      <c r="C19" s="179">
        <f>C12-SUM(C16:C18)</f>
        <v>10416750</v>
      </c>
      <c r="D19" s="179">
        <f t="shared" ref="D19:H19" si="4">D12-SUM(D16:D18)</f>
        <v>11198372.25</v>
      </c>
      <c r="E19" s="179">
        <f t="shared" si="4"/>
        <v>12036952.32975</v>
      </c>
      <c r="F19" s="179">
        <f t="shared" si="4"/>
        <v>12936607.377662251</v>
      </c>
      <c r="G19" s="179">
        <f t="shared" si="4"/>
        <v>13901750.50560127</v>
      </c>
      <c r="H19" s="201">
        <f t="shared" si="4"/>
        <v>14937111.995830216</v>
      </c>
    </row>
    <row r="20" spans="2:8">
      <c r="B20" s="208" t="s">
        <v>74</v>
      </c>
      <c r="C20" s="180">
        <f t="shared" ref="C20:H20" si="5">C19/C8</f>
        <v>0.8045251280150143</v>
      </c>
      <c r="D20" s="180">
        <f t="shared" si="5"/>
        <v>0.8075562840195124</v>
      </c>
      <c r="E20" s="180">
        <f t="shared" si="5"/>
        <v>0.81048497975944189</v>
      </c>
      <c r="F20" s="180">
        <f t="shared" si="5"/>
        <v>0.81331607657906668</v>
      </c>
      <c r="G20" s="180">
        <f t="shared" si="5"/>
        <v>0.81605415141283577</v>
      </c>
      <c r="H20" s="210">
        <f t="shared" si="5"/>
        <v>0.81870351489738058</v>
      </c>
    </row>
    <row r="21" spans="2:8">
      <c r="B21" s="190" t="s">
        <v>54</v>
      </c>
      <c r="C21" s="182"/>
      <c r="D21" s="182"/>
      <c r="E21" s="182"/>
      <c r="F21" s="182"/>
      <c r="G21" s="182"/>
      <c r="H21" s="197"/>
    </row>
    <row r="22" spans="2:8">
      <c r="B22" s="203" t="s">
        <v>75</v>
      </c>
      <c r="C22" s="178">
        <f>'Capex &amp; Dep'!C12</f>
        <v>37200</v>
      </c>
      <c r="D22" s="178">
        <f>'Capex &amp; Dep'!D12</f>
        <v>37200</v>
      </c>
      <c r="E22" s="178">
        <f>'Capex &amp; Dep'!E12</f>
        <v>37200</v>
      </c>
      <c r="F22" s="178">
        <f>'Capex &amp; Dep'!F12</f>
        <v>37200</v>
      </c>
      <c r="G22" s="178">
        <f>'Capex &amp; Dep'!G12</f>
        <v>37200</v>
      </c>
      <c r="H22" s="209">
        <f>'Capex &amp; Dep'!H12</f>
        <v>37200</v>
      </c>
    </row>
    <row r="23" spans="2:8">
      <c r="B23" s="205" t="s">
        <v>76</v>
      </c>
      <c r="C23" s="176">
        <f>C22</f>
        <v>37200</v>
      </c>
      <c r="D23" s="176">
        <f>D22</f>
        <v>37200</v>
      </c>
      <c r="E23" s="176">
        <f>E22</f>
        <v>37200</v>
      </c>
      <c r="F23" s="176">
        <f>F22</f>
        <v>37200</v>
      </c>
      <c r="G23" s="176">
        <f t="shared" ref="G23:H23" si="6">G22</f>
        <v>37200</v>
      </c>
      <c r="H23" s="206">
        <f t="shared" si="6"/>
        <v>37200</v>
      </c>
    </row>
    <row r="24" spans="2:8">
      <c r="B24" s="205" t="s">
        <v>253</v>
      </c>
      <c r="C24" s="176"/>
      <c r="D24" s="176"/>
      <c r="E24" s="176"/>
      <c r="F24" s="176"/>
      <c r="G24" s="176"/>
      <c r="H24" s="206"/>
    </row>
    <row r="25" spans="2:8">
      <c r="B25" s="208" t="s">
        <v>153</v>
      </c>
      <c r="C25" s="8">
        <f>Input!C127</f>
        <v>15000</v>
      </c>
      <c r="D25" s="176"/>
      <c r="E25" s="176"/>
      <c r="F25" s="176"/>
      <c r="G25" s="176"/>
      <c r="H25" s="206"/>
    </row>
    <row r="26" spans="2:8">
      <c r="B26" s="208" t="s">
        <v>154</v>
      </c>
      <c r="C26" s="8">
        <f>Input!C128</f>
        <v>10000</v>
      </c>
      <c r="D26" s="176"/>
      <c r="E26" s="176"/>
      <c r="F26" s="176"/>
      <c r="G26" s="176"/>
      <c r="H26" s="206"/>
    </row>
    <row r="27" spans="2:8">
      <c r="B27" s="208" t="s">
        <v>257</v>
      </c>
      <c r="C27" s="8">
        <f>Input!C129</f>
        <v>15000</v>
      </c>
      <c r="D27" s="176"/>
      <c r="E27" s="176"/>
      <c r="F27" s="176"/>
      <c r="G27" s="176"/>
      <c r="H27" s="206"/>
    </row>
    <row r="28" spans="2:8">
      <c r="B28" s="208" t="s">
        <v>156</v>
      </c>
      <c r="C28" s="8">
        <f>Input!C130</f>
        <v>80000</v>
      </c>
      <c r="D28" s="176"/>
      <c r="E28" s="176"/>
      <c r="F28" s="176"/>
      <c r="G28" s="176"/>
      <c r="H28" s="206"/>
    </row>
    <row r="29" spans="2:8">
      <c r="B29" s="200" t="s">
        <v>77</v>
      </c>
      <c r="C29" s="179">
        <f>C19-C23-SUM(C25:C28)</f>
        <v>10259550</v>
      </c>
      <c r="D29" s="179">
        <f>D19-D23</f>
        <v>11161172.25</v>
      </c>
      <c r="E29" s="179">
        <f>E19-E23</f>
        <v>11999752.32975</v>
      </c>
      <c r="F29" s="179">
        <f>F19-F23</f>
        <v>12899407.377662251</v>
      </c>
      <c r="G29" s="179">
        <f t="shared" ref="G29:H29" si="7">G19-G23</f>
        <v>13864550.50560127</v>
      </c>
      <c r="H29" s="201">
        <f t="shared" si="7"/>
        <v>14899911.995830216</v>
      </c>
    </row>
    <row r="30" spans="2:8">
      <c r="B30" s="203" t="s">
        <v>78</v>
      </c>
      <c r="C30" s="180">
        <f t="shared" ref="C30:H30" si="8">C29/C7</f>
        <v>0.79238397553233397</v>
      </c>
      <c r="D30" s="180">
        <f t="shared" si="8"/>
        <v>0.80487365362512397</v>
      </c>
      <c r="E30" s="180">
        <f t="shared" si="8"/>
        <v>0.80798018947523231</v>
      </c>
      <c r="F30" s="180">
        <f t="shared" si="8"/>
        <v>0.81097733681790007</v>
      </c>
      <c r="G30" s="180">
        <f t="shared" si="8"/>
        <v>0.81387045415684445</v>
      </c>
      <c r="H30" s="210">
        <f t="shared" si="8"/>
        <v>0.81666458188525048</v>
      </c>
    </row>
    <row r="31" spans="2:8">
      <c r="B31" s="203" t="s">
        <v>224</v>
      </c>
      <c r="C31" s="178">
        <f>'Loan Calculation'!L10</f>
        <v>29999.91</v>
      </c>
      <c r="D31" s="178">
        <f>'Loan Calculation'!M10</f>
        <v>22328.76</v>
      </c>
      <c r="E31" s="178">
        <f>'Loan Calculation'!N10</f>
        <v>13676.860000000002</v>
      </c>
      <c r="F31" s="178">
        <f>'Loan Calculation'!O10</f>
        <v>3994.39</v>
      </c>
      <c r="G31" s="178">
        <f>'Loan Calculation'!P10</f>
        <v>0</v>
      </c>
      <c r="H31" s="209">
        <f>'Loan Calculation'!Q10</f>
        <v>0</v>
      </c>
    </row>
    <row r="32" spans="2:8">
      <c r="B32" s="203" t="s">
        <v>79</v>
      </c>
      <c r="C32" s="8">
        <f>IF((C29-C31)&gt;0,C29*Input!$C$166,0)</f>
        <v>256488.75</v>
      </c>
      <c r="D32" s="8">
        <f>IF((D29-D31)&gt;0,D29*Input!$C$166,0)</f>
        <v>279029.30625000002</v>
      </c>
      <c r="E32" s="8">
        <f>IF((E29-E31)&gt;0,E29*Input!$C$166,0)</f>
        <v>299993.80824375001</v>
      </c>
      <c r="F32" s="8">
        <f>IF((F29-F31)&gt;0,F29*Input!$C$166,0)</f>
        <v>322485.18444155628</v>
      </c>
      <c r="G32" s="8">
        <f>IF((G29-G31)&gt;0,G29*Input!$C$166,0)</f>
        <v>346613.76264003175</v>
      </c>
      <c r="H32" s="158">
        <f>IF((H29-H31)&gt;0,H29*Input!$C$166,0)</f>
        <v>372497.79989575542</v>
      </c>
    </row>
    <row r="33" spans="2:8">
      <c r="B33" s="203" t="s">
        <v>80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158">
        <v>0</v>
      </c>
    </row>
    <row r="34" spans="2:8">
      <c r="B34" s="203"/>
      <c r="C34" s="176"/>
      <c r="D34" s="176"/>
      <c r="E34" s="176"/>
      <c r="F34" s="176"/>
      <c r="G34" s="176"/>
      <c r="H34" s="206"/>
    </row>
    <row r="35" spans="2:8">
      <c r="B35" s="200" t="s">
        <v>81</v>
      </c>
      <c r="C35" s="179">
        <f t="shared" ref="C35:H35" si="9">C29-C31-C32-C33</f>
        <v>9973061.3399999999</v>
      </c>
      <c r="D35" s="179">
        <f t="shared" si="9"/>
        <v>10859814.18375</v>
      </c>
      <c r="E35" s="179">
        <f t="shared" si="9"/>
        <v>11686081.661506251</v>
      </c>
      <c r="F35" s="179">
        <f t="shared" si="9"/>
        <v>12572927.803220693</v>
      </c>
      <c r="G35" s="179">
        <f t="shared" si="9"/>
        <v>13517936.742961239</v>
      </c>
      <c r="H35" s="201">
        <f t="shared" si="9"/>
        <v>14527414.19593446</v>
      </c>
    </row>
    <row r="36" spans="2:8" ht="15.75" thickBot="1">
      <c r="B36" s="212" t="s">
        <v>82</v>
      </c>
      <c r="C36" s="213">
        <f t="shared" ref="C36:H36" si="10">C35/C8</f>
        <v>0.77025736926249444</v>
      </c>
      <c r="D36" s="213">
        <f t="shared" si="10"/>
        <v>0.78314160233167318</v>
      </c>
      <c r="E36" s="213">
        <f t="shared" si="10"/>
        <v>0.78685977973710175</v>
      </c>
      <c r="F36" s="213">
        <f t="shared" si="10"/>
        <v>0.79045177870082317</v>
      </c>
      <c r="G36" s="213">
        <f t="shared" si="10"/>
        <v>0.79352369280292334</v>
      </c>
      <c r="H36" s="214">
        <f t="shared" si="10"/>
        <v>0.7962479673381192</v>
      </c>
    </row>
    <row r="40" spans="2:8" ht="15.75" thickBot="1">
      <c r="B40" s="173" t="s">
        <v>83</v>
      </c>
      <c r="C40" s="51"/>
      <c r="D40" s="51"/>
      <c r="E40" s="51"/>
      <c r="F40" s="51"/>
      <c r="G40" s="51"/>
      <c r="H40" s="51"/>
    </row>
    <row r="41" spans="2:8" ht="15.75" thickBot="1">
      <c r="B41" s="51"/>
      <c r="C41" s="185">
        <f>start_year</f>
        <v>2013</v>
      </c>
      <c r="D41" s="185">
        <f>C41+1</f>
        <v>2014</v>
      </c>
      <c r="E41" s="185">
        <f t="shared" ref="E41:H41" si="11">D41+1</f>
        <v>2015</v>
      </c>
      <c r="F41" s="185">
        <f t="shared" si="11"/>
        <v>2016</v>
      </c>
      <c r="G41" s="185">
        <f t="shared" si="11"/>
        <v>2017</v>
      </c>
      <c r="H41" s="185">
        <f t="shared" si="11"/>
        <v>2018</v>
      </c>
    </row>
    <row r="42" spans="2:8">
      <c r="B42" s="53" t="s">
        <v>84</v>
      </c>
      <c r="C42" s="54"/>
      <c r="D42" s="54"/>
      <c r="E42" s="54"/>
      <c r="F42" s="54"/>
      <c r="G42" s="54"/>
      <c r="H42" s="147"/>
    </row>
    <row r="43" spans="2:8">
      <c r="B43" s="186" t="s">
        <v>81</v>
      </c>
      <c r="C43" s="183">
        <f>C35</f>
        <v>9973061.3399999999</v>
      </c>
      <c r="D43" s="183">
        <f t="shared" ref="D43:H43" si="12">D35</f>
        <v>10859814.18375</v>
      </c>
      <c r="E43" s="183">
        <f t="shared" si="12"/>
        <v>11686081.661506251</v>
      </c>
      <c r="F43" s="183">
        <f t="shared" si="12"/>
        <v>12572927.803220693</v>
      </c>
      <c r="G43" s="183">
        <f t="shared" si="12"/>
        <v>13517936.742961239</v>
      </c>
      <c r="H43" s="187">
        <f t="shared" si="12"/>
        <v>14527414.19593446</v>
      </c>
    </row>
    <row r="44" spans="2:8">
      <c r="B44" s="186" t="s">
        <v>54</v>
      </c>
      <c r="C44" s="183">
        <f t="shared" ref="C44:H44" si="13">C22</f>
        <v>37200</v>
      </c>
      <c r="D44" s="183">
        <f t="shared" si="13"/>
        <v>37200</v>
      </c>
      <c r="E44" s="183">
        <f t="shared" si="13"/>
        <v>37200</v>
      </c>
      <c r="F44" s="183">
        <f t="shared" si="13"/>
        <v>37200</v>
      </c>
      <c r="G44" s="183">
        <f t="shared" si="13"/>
        <v>37200</v>
      </c>
      <c r="H44" s="187">
        <f t="shared" si="13"/>
        <v>37200</v>
      </c>
    </row>
    <row r="45" spans="2:8">
      <c r="B45" s="186" t="s">
        <v>85</v>
      </c>
      <c r="C45" s="183">
        <f>'Working Capital'!C13</f>
        <v>79829.166666666672</v>
      </c>
      <c r="D45" s="183">
        <f>'Working Capital'!D13</f>
        <v>5667.8708333333343</v>
      </c>
      <c r="E45" s="183">
        <f>'Working Capital'!E13</f>
        <v>6070.2896624999994</v>
      </c>
      <c r="F45" s="183">
        <f>'Working Capital'!F13</f>
        <v>6501.2802285374928</v>
      </c>
      <c r="G45" s="183">
        <f>'Working Capital'!G13</f>
        <v>6962.8711247636675</v>
      </c>
      <c r="H45" s="187">
        <f>'Working Capital'!H13</f>
        <v>7457.234974621897</v>
      </c>
    </row>
    <row r="46" spans="2:8">
      <c r="B46" s="195" t="s">
        <v>86</v>
      </c>
      <c r="C46" s="183">
        <f t="shared" ref="C46:H46" si="14">C43+C44-C45</f>
        <v>9930432.1733333338</v>
      </c>
      <c r="D46" s="183">
        <f t="shared" si="14"/>
        <v>10891346.312916666</v>
      </c>
      <c r="E46" s="183">
        <f t="shared" si="14"/>
        <v>11717211.37184375</v>
      </c>
      <c r="F46" s="183">
        <f t="shared" si="14"/>
        <v>12603626.522992156</v>
      </c>
      <c r="G46" s="183">
        <f t="shared" si="14"/>
        <v>13548173.871836476</v>
      </c>
      <c r="H46" s="183">
        <f t="shared" si="14"/>
        <v>14557156.960959837</v>
      </c>
    </row>
    <row r="47" spans="2:8">
      <c r="B47" s="196"/>
      <c r="C47" s="183"/>
      <c r="D47" s="183"/>
      <c r="E47" s="183"/>
      <c r="F47" s="183"/>
      <c r="G47" s="183"/>
      <c r="H47" s="187"/>
    </row>
    <row r="48" spans="2:8">
      <c r="B48" s="190" t="s">
        <v>87</v>
      </c>
      <c r="C48" s="182"/>
      <c r="D48" s="182"/>
      <c r="E48" s="182"/>
      <c r="F48" s="182"/>
      <c r="G48" s="182"/>
      <c r="H48" s="197"/>
    </row>
    <row r="49" spans="2:8">
      <c r="B49" s="186" t="s">
        <v>88</v>
      </c>
      <c r="C49" s="183">
        <f>'Capex &amp; Dep'!C7</f>
        <v>372000</v>
      </c>
      <c r="D49" s="183">
        <f>'Capex &amp; Dep'!D7</f>
        <v>0</v>
      </c>
      <c r="E49" s="183">
        <f>'Capex &amp; Dep'!E7</f>
        <v>0</v>
      </c>
      <c r="F49" s="183">
        <f>'Capex &amp; Dep'!F7</f>
        <v>0</v>
      </c>
      <c r="G49" s="183">
        <f>'Capex &amp; Dep'!G7</f>
        <v>0</v>
      </c>
      <c r="H49" s="187">
        <f>'Capex &amp; Dep'!H7</f>
        <v>0</v>
      </c>
    </row>
    <row r="50" spans="2:8">
      <c r="B50" s="195" t="s">
        <v>89</v>
      </c>
      <c r="C50" s="183">
        <f>-C49</f>
        <v>-372000</v>
      </c>
      <c r="D50" s="183">
        <f>-D49</f>
        <v>0</v>
      </c>
      <c r="E50" s="183">
        <f>-E49</f>
        <v>0</v>
      </c>
      <c r="F50" s="183">
        <f>-F49</f>
        <v>0</v>
      </c>
      <c r="G50" s="183">
        <f t="shared" ref="G50:H50" si="15">-G49</f>
        <v>0</v>
      </c>
      <c r="H50" s="187">
        <f t="shared" si="15"/>
        <v>0</v>
      </c>
    </row>
    <row r="51" spans="2:8">
      <c r="B51" s="198"/>
      <c r="C51" s="183"/>
      <c r="D51" s="183"/>
      <c r="E51" s="183"/>
      <c r="F51" s="183"/>
      <c r="G51" s="183"/>
      <c r="H51" s="187"/>
    </row>
    <row r="52" spans="2:8">
      <c r="B52" s="190" t="s">
        <v>90</v>
      </c>
      <c r="C52" s="182"/>
      <c r="D52" s="182"/>
      <c r="E52" s="182"/>
      <c r="F52" s="182"/>
      <c r="G52" s="182"/>
      <c r="H52" s="197"/>
    </row>
    <row r="53" spans="2:8">
      <c r="B53" s="186" t="str">
        <f>Input!B154</f>
        <v>Entrepreneur Contribution</v>
      </c>
      <c r="C53" s="183">
        <f>Input!C154</f>
        <v>587750.03</v>
      </c>
      <c r="D53" s="183">
        <f>Input!D154</f>
        <v>0</v>
      </c>
      <c r="E53" s="183">
        <f>Input!E154</f>
        <v>0</v>
      </c>
      <c r="F53" s="183">
        <f>Input!F154</f>
        <v>0</v>
      </c>
      <c r="G53" s="183">
        <f>Input!G154</f>
        <v>0</v>
      </c>
      <c r="H53" s="187">
        <f>Input!H154</f>
        <v>0</v>
      </c>
    </row>
    <row r="54" spans="2:8">
      <c r="B54" s="186" t="str">
        <f>Input!B155</f>
        <v>Car financing</v>
      </c>
      <c r="C54" s="183">
        <f>Input!C155</f>
        <v>275000</v>
      </c>
      <c r="D54" s="183">
        <f>Input!D155</f>
        <v>0</v>
      </c>
      <c r="E54" s="183">
        <f>Input!E155</f>
        <v>0</v>
      </c>
      <c r="F54" s="183">
        <f>Input!F155</f>
        <v>0</v>
      </c>
      <c r="G54" s="183">
        <f>Input!G155</f>
        <v>0</v>
      </c>
      <c r="H54" s="187">
        <f>Input!H155</f>
        <v>0</v>
      </c>
    </row>
    <row r="55" spans="2:8">
      <c r="B55" s="199" t="s">
        <v>260</v>
      </c>
      <c r="C55" s="183">
        <f>'Loan Calculation'!L19</f>
        <v>60000.21</v>
      </c>
      <c r="D55" s="183">
        <f>'Loan Calculation'!M19</f>
        <v>67671.360000000015</v>
      </c>
      <c r="E55" s="183">
        <f>'Loan Calculation'!N19</f>
        <v>76323.259999999995</v>
      </c>
      <c r="F55" s="183">
        <f>'Loan Calculation'!O19</f>
        <v>71005.17</v>
      </c>
      <c r="G55" s="183">
        <f>'Loan Calculation'!P10+'Loan Calculation'!P19</f>
        <v>0</v>
      </c>
      <c r="H55" s="183">
        <f>'Loan Calculation'!Q10+'Loan Calculation'!Q19</f>
        <v>0</v>
      </c>
    </row>
    <row r="56" spans="2:8">
      <c r="B56" s="195" t="s">
        <v>91</v>
      </c>
      <c r="C56" s="183">
        <f>C53+C54-C55</f>
        <v>802749.82000000007</v>
      </c>
      <c r="D56" s="183">
        <f t="shared" ref="D56:H56" si="16">D53+D54-D55</f>
        <v>-67671.360000000015</v>
      </c>
      <c r="E56" s="183">
        <f t="shared" si="16"/>
        <v>-76323.259999999995</v>
      </c>
      <c r="F56" s="183">
        <f t="shared" si="16"/>
        <v>-71005.17</v>
      </c>
      <c r="G56" s="183">
        <f t="shared" si="16"/>
        <v>0</v>
      </c>
      <c r="H56" s="187">
        <f t="shared" si="16"/>
        <v>0</v>
      </c>
    </row>
    <row r="57" spans="2:8">
      <c r="B57" s="196"/>
      <c r="C57" s="183"/>
      <c r="D57" s="183"/>
      <c r="E57" s="183"/>
      <c r="F57" s="183"/>
      <c r="G57" s="183"/>
      <c r="H57" s="187"/>
    </row>
    <row r="58" spans="2:8">
      <c r="B58" s="200" t="s">
        <v>92</v>
      </c>
      <c r="C58" s="179">
        <f t="shared" ref="C58:H58" si="17">C46+C50+C56</f>
        <v>10361181.993333334</v>
      </c>
      <c r="D58" s="179">
        <f t="shared" si="17"/>
        <v>10823674.952916667</v>
      </c>
      <c r="E58" s="179">
        <f t="shared" si="17"/>
        <v>11640888.11184375</v>
      </c>
      <c r="F58" s="179">
        <f t="shared" si="17"/>
        <v>12532621.352992157</v>
      </c>
      <c r="G58" s="179">
        <f t="shared" si="17"/>
        <v>13548173.871836476</v>
      </c>
      <c r="H58" s="201">
        <f t="shared" si="17"/>
        <v>14557156.960959837</v>
      </c>
    </row>
    <row r="59" spans="2:8">
      <c r="B59" s="196"/>
      <c r="C59" s="183"/>
      <c r="D59" s="183"/>
      <c r="E59" s="183"/>
      <c r="F59" s="183"/>
      <c r="G59" s="183"/>
      <c r="H59" s="187"/>
    </row>
    <row r="60" spans="2:8">
      <c r="B60" s="190" t="s">
        <v>93</v>
      </c>
      <c r="C60" s="182"/>
      <c r="D60" s="182"/>
      <c r="E60" s="182"/>
      <c r="F60" s="182"/>
      <c r="G60" s="182"/>
      <c r="H60" s="197"/>
    </row>
    <row r="61" spans="2:8">
      <c r="B61" s="186" t="s">
        <v>94</v>
      </c>
      <c r="C61" s="183">
        <v>0</v>
      </c>
      <c r="D61" s="183">
        <f>C62</f>
        <v>10361181.993333334</v>
      </c>
      <c r="E61" s="183">
        <f>D62</f>
        <v>21184856.946249999</v>
      </c>
      <c r="F61" s="183">
        <f>E62</f>
        <v>32825745.058093749</v>
      </c>
      <c r="G61" s="183">
        <f t="shared" ref="G61:H61" si="18">F62</f>
        <v>45358366.411085904</v>
      </c>
      <c r="H61" s="187">
        <f t="shared" si="18"/>
        <v>58906540.28292238</v>
      </c>
    </row>
    <row r="62" spans="2:8" ht="15.75" thickBot="1">
      <c r="B62" s="202" t="s">
        <v>95</v>
      </c>
      <c r="C62" s="193">
        <f>C61+C58</f>
        <v>10361181.993333334</v>
      </c>
      <c r="D62" s="193">
        <f>D61+D58</f>
        <v>21184856.946249999</v>
      </c>
      <c r="E62" s="193">
        <f>E61+E58</f>
        <v>32825745.058093749</v>
      </c>
      <c r="F62" s="193">
        <f>F61+F58</f>
        <v>45358366.411085904</v>
      </c>
      <c r="G62" s="193">
        <f t="shared" ref="G62" si="19">G61+G58</f>
        <v>58906540.28292238</v>
      </c>
      <c r="H62" s="194">
        <f>H61+H58</f>
        <v>73463697.243882209</v>
      </c>
    </row>
    <row r="66" spans="2:8" ht="15.75" thickBot="1">
      <c r="B66" s="173" t="s">
        <v>96</v>
      </c>
      <c r="C66" s="51"/>
      <c r="D66" s="51"/>
      <c r="E66" s="51"/>
      <c r="F66" s="51"/>
      <c r="G66" s="51"/>
      <c r="H66" s="51"/>
    </row>
    <row r="67" spans="2:8" ht="15.75" thickBot="1">
      <c r="B67" s="51"/>
      <c r="C67" s="185">
        <f>start_year</f>
        <v>2013</v>
      </c>
      <c r="D67" s="185">
        <f>C67+1</f>
        <v>2014</v>
      </c>
      <c r="E67" s="185">
        <f t="shared" ref="E67:H67" si="20">D67+1</f>
        <v>2015</v>
      </c>
      <c r="F67" s="185">
        <f t="shared" si="20"/>
        <v>2016</v>
      </c>
      <c r="G67" s="185">
        <f t="shared" si="20"/>
        <v>2017</v>
      </c>
      <c r="H67" s="185">
        <f t="shared" si="20"/>
        <v>2018</v>
      </c>
    </row>
    <row r="68" spans="2:8">
      <c r="B68" s="53" t="s">
        <v>50</v>
      </c>
      <c r="C68" s="54"/>
      <c r="D68" s="54"/>
      <c r="E68" s="54"/>
      <c r="F68" s="54"/>
      <c r="G68" s="54"/>
      <c r="H68" s="147"/>
    </row>
    <row r="69" spans="2:8">
      <c r="B69" s="186" t="s">
        <v>97</v>
      </c>
      <c r="C69" s="183">
        <f>'Capex &amp; Dep'!C19</f>
        <v>334800</v>
      </c>
      <c r="D69" s="183">
        <f>'Capex &amp; Dep'!D19</f>
        <v>297600</v>
      </c>
      <c r="E69" s="183">
        <f>'Capex &amp; Dep'!E19</f>
        <v>260400</v>
      </c>
      <c r="F69" s="183">
        <f>'Capex &amp; Dep'!F19</f>
        <v>223200</v>
      </c>
      <c r="G69" s="183">
        <f>'Capex &amp; Dep'!G19</f>
        <v>186000</v>
      </c>
      <c r="H69" s="187">
        <f>'Capex &amp; Dep'!H19</f>
        <v>148800</v>
      </c>
    </row>
    <row r="70" spans="2:8">
      <c r="B70" s="186" t="s">
        <v>98</v>
      </c>
      <c r="C70" s="183">
        <f t="shared" ref="C70:H70" si="21">SUM(C71:C73)</f>
        <v>10441011.16</v>
      </c>
      <c r="D70" s="183">
        <f t="shared" si="21"/>
        <v>21270353.983750001</v>
      </c>
      <c r="E70" s="183">
        <f t="shared" si="21"/>
        <v>32917312.385256249</v>
      </c>
      <c r="F70" s="183">
        <f t="shared" si="21"/>
        <v>45456435.018476941</v>
      </c>
      <c r="G70" s="183">
        <f t="shared" si="21"/>
        <v>59011571.761438183</v>
      </c>
      <c r="H70" s="187">
        <f t="shared" si="21"/>
        <v>73576185.957372636</v>
      </c>
    </row>
    <row r="71" spans="2:8">
      <c r="B71" s="188" t="s">
        <v>99</v>
      </c>
      <c r="C71" s="184">
        <f>MAX(0,+C62)</f>
        <v>10361181.993333334</v>
      </c>
      <c r="D71" s="184">
        <f t="shared" ref="D71:H71" si="22">MAX(0,+D62)</f>
        <v>21184856.946249999</v>
      </c>
      <c r="E71" s="184">
        <f t="shared" si="22"/>
        <v>32825745.058093749</v>
      </c>
      <c r="F71" s="184">
        <f t="shared" si="22"/>
        <v>45358366.411085904</v>
      </c>
      <c r="G71" s="184">
        <f t="shared" si="22"/>
        <v>58906540.28292238</v>
      </c>
      <c r="H71" s="189">
        <f t="shared" si="22"/>
        <v>73463697.243882209</v>
      </c>
    </row>
    <row r="72" spans="2:8">
      <c r="B72" s="188" t="s">
        <v>101</v>
      </c>
      <c r="C72" s="184">
        <f>'Working Capital'!C10</f>
        <v>0</v>
      </c>
      <c r="D72" s="184">
        <f>'Working Capital'!D10</f>
        <v>0</v>
      </c>
      <c r="E72" s="184">
        <f>'Working Capital'!E10</f>
        <v>0</v>
      </c>
      <c r="F72" s="184">
        <f>'Working Capital'!F10</f>
        <v>0</v>
      </c>
      <c r="G72" s="184">
        <f>'Working Capital'!G10</f>
        <v>0</v>
      </c>
      <c r="H72" s="189">
        <f>'Working Capital'!H10</f>
        <v>0</v>
      </c>
    </row>
    <row r="73" spans="2:8">
      <c r="B73" s="188" t="s">
        <v>142</v>
      </c>
      <c r="C73" s="184">
        <f>'Working Capital'!C9</f>
        <v>79829.166666666672</v>
      </c>
      <c r="D73" s="184">
        <f>'Working Capital'!D9</f>
        <v>85497.037500000006</v>
      </c>
      <c r="E73" s="184">
        <f>'Working Capital'!E9</f>
        <v>91567.327162500005</v>
      </c>
      <c r="F73" s="184">
        <f>'Working Capital'!F9</f>
        <v>98068.607391037498</v>
      </c>
      <c r="G73" s="184">
        <f>'Working Capital'!G9</f>
        <v>105031.47851580117</v>
      </c>
      <c r="H73" s="184">
        <f>'Working Capital'!H9</f>
        <v>112488.71349042306</v>
      </c>
    </row>
    <row r="74" spans="2:8">
      <c r="B74" s="190" t="s">
        <v>102</v>
      </c>
      <c r="C74" s="174"/>
      <c r="D74" s="174"/>
      <c r="E74" s="174"/>
      <c r="F74" s="174"/>
      <c r="G74" s="174"/>
      <c r="H74" s="191"/>
    </row>
    <row r="75" spans="2:8">
      <c r="B75" s="186" t="s">
        <v>103</v>
      </c>
      <c r="C75" s="183">
        <f>SUM(C76:C78)</f>
        <v>214999.79</v>
      </c>
      <c r="D75" s="183">
        <f t="shared" ref="D75:H75" si="23">SUM(D76:D78)</f>
        <v>147328.43</v>
      </c>
      <c r="E75" s="183">
        <f t="shared" si="23"/>
        <v>71005.17</v>
      </c>
      <c r="F75" s="183">
        <f t="shared" si="23"/>
        <v>0</v>
      </c>
      <c r="G75" s="183">
        <f t="shared" si="23"/>
        <v>0</v>
      </c>
      <c r="H75" s="187">
        <f t="shared" si="23"/>
        <v>0</v>
      </c>
    </row>
    <row r="76" spans="2:8">
      <c r="B76" s="188" t="s">
        <v>105</v>
      </c>
      <c r="C76" s="184">
        <f t="shared" ref="C76:H76" si="24">0-MIN(0,+C62)</f>
        <v>0</v>
      </c>
      <c r="D76" s="184">
        <f t="shared" si="24"/>
        <v>0</v>
      </c>
      <c r="E76" s="184">
        <f t="shared" si="24"/>
        <v>0</v>
      </c>
      <c r="F76" s="184">
        <f t="shared" si="24"/>
        <v>0</v>
      </c>
      <c r="G76" s="184">
        <f t="shared" si="24"/>
        <v>0</v>
      </c>
      <c r="H76" s="189">
        <f t="shared" si="24"/>
        <v>0</v>
      </c>
    </row>
    <row r="77" spans="2:8">
      <c r="B77" s="188" t="s">
        <v>100</v>
      </c>
      <c r="C77" s="184">
        <f>'Working Capital'!C8</f>
        <v>0</v>
      </c>
      <c r="D77" s="184">
        <f>'Working Capital'!D8</f>
        <v>0</v>
      </c>
      <c r="E77" s="184">
        <f>'Working Capital'!E8</f>
        <v>0</v>
      </c>
      <c r="F77" s="184">
        <f>'Working Capital'!F8</f>
        <v>0</v>
      </c>
      <c r="G77" s="184">
        <f>'Working Capital'!G8</f>
        <v>0</v>
      </c>
      <c r="H77" s="189">
        <f>'Working Capital'!H8</f>
        <v>0</v>
      </c>
    </row>
    <row r="78" spans="2:8">
      <c r="B78" s="188" t="s">
        <v>190</v>
      </c>
      <c r="C78" s="184">
        <f>'Loan Calculation'!L27</f>
        <v>214999.79</v>
      </c>
      <c r="D78" s="184">
        <f>'Loan Calculation'!M27</f>
        <v>147328.43</v>
      </c>
      <c r="E78" s="184">
        <f>'Loan Calculation'!N27</f>
        <v>71005.17</v>
      </c>
      <c r="F78" s="184">
        <f>'Loan Calculation'!O27</f>
        <v>0</v>
      </c>
      <c r="G78" s="184">
        <f>'Loan Calculation'!P27</f>
        <v>0</v>
      </c>
      <c r="H78" s="184">
        <f>'Loan Calculation'!Q27</f>
        <v>0</v>
      </c>
    </row>
    <row r="79" spans="2:8">
      <c r="B79" s="186" t="s">
        <v>104</v>
      </c>
      <c r="C79" s="183">
        <f>SUM(C80:C81)</f>
        <v>0</v>
      </c>
      <c r="D79" s="183">
        <f t="shared" ref="D79:H79" si="25">SUM(D80:D81)</f>
        <v>0</v>
      </c>
      <c r="E79" s="183">
        <f t="shared" si="25"/>
        <v>0</v>
      </c>
      <c r="F79" s="183">
        <f t="shared" si="25"/>
        <v>0</v>
      </c>
      <c r="G79" s="183">
        <f t="shared" si="25"/>
        <v>0</v>
      </c>
      <c r="H79" s="187">
        <f t="shared" si="25"/>
        <v>0</v>
      </c>
    </row>
    <row r="80" spans="2:8">
      <c r="B80" s="188" t="s">
        <v>106</v>
      </c>
      <c r="C80" s="184"/>
      <c r="D80" s="184"/>
      <c r="E80" s="184"/>
      <c r="F80" s="184"/>
      <c r="G80" s="184"/>
      <c r="H80" s="189"/>
    </row>
    <row r="81" spans="2:8">
      <c r="B81" s="188" t="s">
        <v>107</v>
      </c>
      <c r="C81" s="184"/>
      <c r="D81" s="184"/>
      <c r="E81" s="184"/>
      <c r="F81" s="184"/>
      <c r="G81" s="184"/>
      <c r="H81" s="189"/>
    </row>
    <row r="82" spans="2:8">
      <c r="B82" s="190" t="s">
        <v>108</v>
      </c>
      <c r="C82" s="174"/>
      <c r="D82" s="174"/>
      <c r="E82" s="174"/>
      <c r="F82" s="174"/>
      <c r="G82" s="174"/>
      <c r="H82" s="191"/>
    </row>
    <row r="83" spans="2:8">
      <c r="B83" s="186" t="s">
        <v>109</v>
      </c>
      <c r="C83" s="183">
        <f>Input!$C$154</f>
        <v>587750.03</v>
      </c>
      <c r="D83" s="183">
        <f>Input!$C$154</f>
        <v>587750.03</v>
      </c>
      <c r="E83" s="183">
        <f>Input!$C$154</f>
        <v>587750.03</v>
      </c>
      <c r="F83" s="183">
        <f>Input!$C$154</f>
        <v>587750.03</v>
      </c>
      <c r="G83" s="183">
        <f>Input!$C$154</f>
        <v>587750.03</v>
      </c>
      <c r="H83" s="187">
        <f>Input!$C$154</f>
        <v>587750.03</v>
      </c>
    </row>
    <row r="84" spans="2:8" ht="15.75" thickBot="1">
      <c r="B84" s="192" t="s">
        <v>110</v>
      </c>
      <c r="C84" s="193">
        <f>C35</f>
        <v>9973061.3399999999</v>
      </c>
      <c r="D84" s="193">
        <f>C84+D35</f>
        <v>20832875.52375</v>
      </c>
      <c r="E84" s="193">
        <f>D84+E35</f>
        <v>32518957.18525625</v>
      </c>
      <c r="F84" s="193">
        <f>E84+F35</f>
        <v>45091884.988476947</v>
      </c>
      <c r="G84" s="193">
        <f>F84+G35</f>
        <v>58609821.73143819</v>
      </c>
      <c r="H84" s="194">
        <f>G84+H35</f>
        <v>73137235.927372649</v>
      </c>
    </row>
    <row r="87" spans="2:8">
      <c r="B87" s="215" t="s">
        <v>111</v>
      </c>
      <c r="C87" s="270">
        <f t="shared" ref="C87:H87" si="26">C69+C70-C75-C79-C83-C84</f>
        <v>0</v>
      </c>
      <c r="D87" s="270">
        <f t="shared" si="26"/>
        <v>0</v>
      </c>
      <c r="E87" s="270">
        <f t="shared" si="26"/>
        <v>0</v>
      </c>
      <c r="F87" s="270">
        <f t="shared" si="26"/>
        <v>0</v>
      </c>
      <c r="G87" s="270">
        <f t="shared" si="26"/>
        <v>0</v>
      </c>
      <c r="H87" s="270">
        <f t="shared" si="26"/>
        <v>0</v>
      </c>
    </row>
    <row r="88" spans="2:8">
      <c r="B88" s="229" t="s">
        <v>112</v>
      </c>
      <c r="C88" s="270">
        <f>C84-0-C35</f>
        <v>0</v>
      </c>
      <c r="D88" s="270">
        <f>D84-C84-D35</f>
        <v>0</v>
      </c>
      <c r="E88" s="270">
        <f>E84-D84-E35</f>
        <v>0</v>
      </c>
      <c r="F88" s="270">
        <f>F84-E84-F35</f>
        <v>0</v>
      </c>
      <c r="G88" s="270">
        <f>G84-F84-G35</f>
        <v>0</v>
      </c>
      <c r="H88" s="270">
        <f>H84-G84-H35</f>
        <v>0</v>
      </c>
    </row>
    <row r="89" spans="2:8">
      <c r="B89" s="215" t="s">
        <v>113</v>
      </c>
      <c r="C89" s="270">
        <f>C71-A71-C76+A76-C62</f>
        <v>0</v>
      </c>
      <c r="D89" s="270">
        <f>D71-C71-D76+C76-D62+C62</f>
        <v>0</v>
      </c>
      <c r="E89" s="270">
        <f>E71-D71-E76+D76-E62+D62</f>
        <v>0</v>
      </c>
      <c r="F89" s="270">
        <f>F71-E71-F76+E76-F62+E62</f>
        <v>0</v>
      </c>
      <c r="G89" s="270">
        <f>G71-F71-G76+F76-G62+F62</f>
        <v>0</v>
      </c>
      <c r="H89" s="270">
        <f>H71-G71-H76+G76-H62+G62</f>
        <v>0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zoomScaleNormal="100" workbookViewId="0"/>
  </sheetViews>
  <sheetFormatPr defaultRowHeight="15"/>
  <cols>
    <col min="1" max="1" width="9.140625" style="19"/>
    <col min="2" max="2" width="27.42578125" style="19" bestFit="1" customWidth="1"/>
    <col min="3" max="8" width="16.28515625" style="19" customWidth="1"/>
    <col min="9" max="16384" width="9.140625" style="19"/>
  </cols>
  <sheetData>
    <row r="1" spans="1:20" s="96" customFormat="1" ht="20.25">
      <c r="A1" s="86"/>
      <c r="B1" s="94" t="s">
        <v>57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3" spans="1:20" ht="15.75" thickBot="1"/>
    <row r="4" spans="1:20" ht="15.75" thickBot="1">
      <c r="B4" s="51"/>
      <c r="C4" s="146">
        <f>start_year</f>
        <v>2013</v>
      </c>
      <c r="D4" s="146">
        <f>C4+1</f>
        <v>2014</v>
      </c>
      <c r="E4" s="146">
        <f>D4+1</f>
        <v>2015</v>
      </c>
      <c r="F4" s="146">
        <f>E4+1</f>
        <v>2016</v>
      </c>
      <c r="G4" s="146">
        <f>F4+1</f>
        <v>2017</v>
      </c>
      <c r="H4" s="146">
        <f>G4+1</f>
        <v>2018</v>
      </c>
    </row>
    <row r="5" spans="1:20">
      <c r="B5" s="120" t="s">
        <v>58</v>
      </c>
      <c r="C5" s="52">
        <f>(Costs!C13-Costs!C8)*Input!C39/day_in_year</f>
        <v>0</v>
      </c>
      <c r="D5" s="52">
        <f>(Costs!D13-Costs!D8)*Input!D39/day_in_year</f>
        <v>0</v>
      </c>
      <c r="E5" s="52">
        <f>(Costs!E13-Costs!E8)*Input!E39/day_in_year</f>
        <v>0</v>
      </c>
      <c r="F5" s="52">
        <f>(Costs!F13-Costs!F8)*Input!F39/day_in_year</f>
        <v>0</v>
      </c>
      <c r="G5" s="52">
        <f>(Costs!G13-Costs!G8)*Input!G39/day_in_year</f>
        <v>0</v>
      </c>
      <c r="H5" s="159">
        <f>(Costs!H13-Costs!H8)*Input!H39/day_in_year</f>
        <v>0</v>
      </c>
    </row>
    <row r="6" spans="1:20">
      <c r="B6" s="120" t="s">
        <v>59</v>
      </c>
      <c r="C6" s="8">
        <f>(Costs!C19-Costs!C16)*Input!C40/day_in_year</f>
        <v>0</v>
      </c>
      <c r="D6" s="8">
        <f>(Costs!D19-Costs!D16)*Input!D40/day_in_year</f>
        <v>0</v>
      </c>
      <c r="E6" s="8">
        <f>(Costs!E19-Costs!E16)*Input!E40/day_in_year</f>
        <v>0</v>
      </c>
      <c r="F6" s="8">
        <f>(Costs!F19-Costs!F16)*Input!F40/day_in_year</f>
        <v>0</v>
      </c>
      <c r="G6" s="8">
        <f>(Costs!G19-Costs!G16)*Input!G40/day_in_year</f>
        <v>0</v>
      </c>
      <c r="H6" s="158">
        <f>(Costs!H19-Costs!H16)*Input!H40/day_in_year</f>
        <v>0</v>
      </c>
    </row>
    <row r="7" spans="1:20">
      <c r="B7" s="120" t="s">
        <v>60</v>
      </c>
      <c r="C7" s="8">
        <f>(Costs!C24-Costs!C23)*Input!C41/day_in_year</f>
        <v>0</v>
      </c>
      <c r="D7" s="8">
        <f>(Costs!D24-Costs!D23)*Input!D41/day_in_year</f>
        <v>0</v>
      </c>
      <c r="E7" s="8">
        <f>(Costs!E24-Costs!E23)*Input!E41/day_in_year</f>
        <v>0</v>
      </c>
      <c r="F7" s="8">
        <f>(Costs!F24-Costs!F23)*Input!F41/day_in_year</f>
        <v>0</v>
      </c>
      <c r="G7" s="8">
        <f>(Costs!G24-Costs!G23)*Input!G41/day_in_year</f>
        <v>0</v>
      </c>
      <c r="H7" s="8">
        <f>(Costs!H24-Costs!H23)*Input!H41/day_in_year</f>
        <v>0</v>
      </c>
    </row>
    <row r="8" spans="1:20">
      <c r="B8" s="120" t="s">
        <v>61</v>
      </c>
      <c r="C8" s="8">
        <f>SUM(C5:C7)</f>
        <v>0</v>
      </c>
      <c r="D8" s="8">
        <f t="shared" ref="D8:H8" si="0">SUM(D5:D7)</f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158">
        <f t="shared" si="0"/>
        <v>0</v>
      </c>
    </row>
    <row r="9" spans="1:20">
      <c r="B9" s="120" t="s">
        <v>66</v>
      </c>
      <c r="C9" s="171">
        <f>Costs!C22*Input!C43/day_in_year</f>
        <v>79829.166666666672</v>
      </c>
      <c r="D9" s="171">
        <f>Costs!D22*Input!D43/day_in_year</f>
        <v>85497.037500000006</v>
      </c>
      <c r="E9" s="171">
        <f>Costs!E22*Input!E43/day_in_year</f>
        <v>91567.327162500005</v>
      </c>
      <c r="F9" s="171">
        <f>Costs!F22*Input!F43/day_in_year</f>
        <v>98068.607391037498</v>
      </c>
      <c r="G9" s="171">
        <f>Costs!G22*Input!G43/day_in_year</f>
        <v>105031.47851580117</v>
      </c>
      <c r="H9" s="171">
        <f>Costs!H22*Input!H43/day_in_year</f>
        <v>112488.71349042306</v>
      </c>
    </row>
    <row r="10" spans="1:20" ht="15.75" thickBot="1">
      <c r="B10" s="160" t="s">
        <v>62</v>
      </c>
      <c r="C10" s="161">
        <f>Revenues!C11*Input!C42/day_in_year</f>
        <v>0</v>
      </c>
      <c r="D10" s="161">
        <f>Revenues!D11*Input!D42/day_in_year</f>
        <v>0</v>
      </c>
      <c r="E10" s="161">
        <f>Revenues!E11*Input!E42/day_in_year</f>
        <v>0</v>
      </c>
      <c r="F10" s="161">
        <f>Revenues!F11*Input!F42/day_in_year</f>
        <v>0</v>
      </c>
      <c r="G10" s="161">
        <f>Revenues!G11*Input!G42/day_in_year</f>
        <v>0</v>
      </c>
      <c r="H10" s="162">
        <f>Revenues!H11*Input!H42/day_in_year</f>
        <v>0</v>
      </c>
    </row>
    <row r="11" spans="1:20" ht="15.75" thickBot="1">
      <c r="B11" s="128"/>
      <c r="C11" s="129"/>
      <c r="D11" s="129"/>
      <c r="E11" s="129"/>
      <c r="F11" s="129"/>
      <c r="G11" s="129"/>
      <c r="H11" s="129"/>
    </row>
    <row r="12" spans="1:20">
      <c r="B12" s="163" t="s">
        <v>57</v>
      </c>
      <c r="C12" s="164">
        <f>C10-C8+C9</f>
        <v>79829.166666666672</v>
      </c>
      <c r="D12" s="164">
        <f t="shared" ref="D12:H12" si="1">D10-D8+D9</f>
        <v>85497.037500000006</v>
      </c>
      <c r="E12" s="164">
        <f t="shared" si="1"/>
        <v>91567.327162500005</v>
      </c>
      <c r="F12" s="164">
        <f t="shared" si="1"/>
        <v>98068.607391037498</v>
      </c>
      <c r="G12" s="164">
        <f t="shared" si="1"/>
        <v>105031.47851580117</v>
      </c>
      <c r="H12" s="165">
        <f t="shared" si="1"/>
        <v>112488.71349042306</v>
      </c>
    </row>
    <row r="13" spans="1:20" ht="15.75" thickBot="1">
      <c r="B13" s="166" t="s">
        <v>63</v>
      </c>
      <c r="C13" s="167">
        <f>C12</f>
        <v>79829.166666666672</v>
      </c>
      <c r="D13" s="167">
        <f>D12-C12</f>
        <v>5667.8708333333343</v>
      </c>
      <c r="E13" s="167">
        <f>E12-D12</f>
        <v>6070.2896624999994</v>
      </c>
      <c r="F13" s="167">
        <f>F12-E12</f>
        <v>6501.2802285374928</v>
      </c>
      <c r="G13" s="167">
        <f>G12-F12</f>
        <v>6962.8711247636675</v>
      </c>
      <c r="H13" s="172">
        <f>H12-G12</f>
        <v>7457.234974621897</v>
      </c>
    </row>
    <row r="14" spans="1:20" ht="15.75" thickBot="1">
      <c r="B14"/>
      <c r="C14" s="124"/>
      <c r="D14" s="124"/>
      <c r="E14" s="124"/>
      <c r="F14" s="124"/>
      <c r="G14" s="124"/>
      <c r="H14" s="124"/>
    </row>
    <row r="15" spans="1:20" ht="15.75" thickBot="1">
      <c r="B15" s="168" t="s">
        <v>64</v>
      </c>
      <c r="C15" s="169">
        <f>C12/Revenues!C11</f>
        <v>6.1655094469802874E-3</v>
      </c>
      <c r="D15" s="169">
        <f>D12/Revenues!D11</f>
        <v>6.1655094469802883E-3</v>
      </c>
      <c r="E15" s="169">
        <f>E12/Revenues!E11</f>
        <v>6.1655094469802883E-3</v>
      </c>
      <c r="F15" s="169">
        <f>F12/Revenues!F11</f>
        <v>6.1655094469802866E-3</v>
      </c>
      <c r="G15" s="169">
        <f>G12/Revenues!G11</f>
        <v>6.1655094469802874E-3</v>
      </c>
      <c r="H15" s="170">
        <f>H12/Revenues!H11</f>
        <v>6.1655094469802866E-3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SUMMARY</vt:lpstr>
      <vt:lpstr>Cover</vt:lpstr>
      <vt:lpstr>Manpower</vt:lpstr>
      <vt:lpstr>Revenues</vt:lpstr>
      <vt:lpstr>Input</vt:lpstr>
      <vt:lpstr>Costs</vt:lpstr>
      <vt:lpstr>Capex &amp; Dep</vt:lpstr>
      <vt:lpstr>Financial Statements</vt:lpstr>
      <vt:lpstr>Working Capital</vt:lpstr>
      <vt:lpstr>Loan Calculation</vt:lpstr>
      <vt:lpstr>day_in_year</vt:lpstr>
      <vt:lpstr>'Loan Calculation'!payments_per_year</vt:lpstr>
      <vt:lpstr>'Loan Calculation'!start_date</vt:lpstr>
      <vt:lpstr>start_year</vt:lpstr>
    </vt:vector>
  </TitlesOfParts>
  <Company>Aramco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CHANGE_ME1</cp:lastModifiedBy>
  <dcterms:created xsi:type="dcterms:W3CDTF">2012-05-29T08:00:41Z</dcterms:created>
  <dcterms:modified xsi:type="dcterms:W3CDTF">2013-02-07T06:55:01Z</dcterms:modified>
</cp:coreProperties>
</file>